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C:\Users\Alicia\Desktop\"/>
    </mc:Choice>
  </mc:AlternateContent>
  <xr:revisionPtr revIDLastSave="0" documentId="13_ncr:1_{27C8001A-953A-4230-869E-48CBD913EB15}" xr6:coauthVersionLast="47" xr6:coauthVersionMax="47" xr10:uidLastSave="{00000000-0000-0000-0000-000000000000}"/>
  <bookViews>
    <workbookView xWindow="-110" yWindow="-110" windowWidth="19420" windowHeight="10300" xr2:uid="{00000000-000D-0000-FFFF-FFFF00000000}"/>
  </bookViews>
  <sheets>
    <sheet name="Calculator" sheetId="1" r:id="rId1"/>
    <sheet name="Reference"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1" l="1"/>
  <c r="F119" i="1" s="1"/>
  <c r="E77" i="1"/>
  <c r="F120" i="1" s="1"/>
  <c r="F122" i="1"/>
  <c r="F123" i="1"/>
  <c r="F124" i="1"/>
  <c r="F121" i="1"/>
  <c r="F113" i="1"/>
  <c r="F114" i="1"/>
  <c r="F115" i="1"/>
  <c r="F116" i="1"/>
  <c r="F117" i="1"/>
  <c r="F118" i="1"/>
  <c r="F112" i="1"/>
  <c r="C122" i="1"/>
  <c r="C123" i="1"/>
  <c r="C124" i="1"/>
  <c r="C121" i="1"/>
  <c r="C120" i="1"/>
  <c r="C119" i="1"/>
  <c r="D96" i="1"/>
  <c r="D97" i="1"/>
  <c r="D98" i="1"/>
  <c r="D99" i="1"/>
  <c r="D100" i="1"/>
  <c r="D101" i="1"/>
  <c r="D95" i="1"/>
  <c r="B96" i="1"/>
  <c r="F96" i="1" s="1"/>
  <c r="B97" i="1"/>
  <c r="F97" i="1" s="1"/>
  <c r="B98" i="1"/>
  <c r="F98" i="1" s="1"/>
  <c r="B99" i="1"/>
  <c r="F99" i="1" s="1"/>
  <c r="B100" i="1"/>
  <c r="F100" i="1" s="1"/>
  <c r="B101" i="1"/>
  <c r="F101" i="1" s="1"/>
  <c r="B95" i="1"/>
  <c r="F95" i="1" s="1"/>
  <c r="F53" i="1"/>
  <c r="F52" i="1"/>
  <c r="F51" i="1"/>
  <c r="F26" i="1"/>
  <c r="G26" i="1"/>
  <c r="G36" i="1"/>
  <c r="E123" i="1" s="1"/>
  <c r="G37" i="1"/>
  <c r="E124" i="1" s="1"/>
  <c r="G38" i="1"/>
  <c r="G35" i="1"/>
  <c r="E122" i="1" s="1"/>
  <c r="G34" i="1"/>
  <c r="E121" i="1" s="1"/>
  <c r="G33" i="1"/>
  <c r="C116" i="1" l="1"/>
  <c r="C115" i="1"/>
  <c r="C114" i="1"/>
  <c r="C118" i="1"/>
  <c r="C117" i="1"/>
  <c r="C112" i="1"/>
  <c r="C113" i="1"/>
  <c r="F56" i="1"/>
  <c r="G40" i="1"/>
  <c r="I96" i="1" l="1"/>
  <c r="E113" i="1" s="1"/>
  <c r="I97" i="1"/>
  <c r="E114" i="1" s="1"/>
  <c r="I98" i="1"/>
  <c r="E115" i="1" s="1"/>
  <c r="I99" i="1"/>
  <c r="E116" i="1" s="1"/>
  <c r="I100" i="1"/>
  <c r="E117" i="1" s="1"/>
  <c r="I101" i="1"/>
  <c r="E118" i="1" s="1"/>
  <c r="I95" i="1"/>
  <c r="E112" i="1" s="1"/>
  <c r="G74" i="1"/>
  <c r="G72" i="1"/>
  <c r="G75" i="1"/>
  <c r="G73" i="1"/>
  <c r="G63" i="1"/>
  <c r="G66" i="1"/>
  <c r="G64" i="1"/>
  <c r="G65" i="1"/>
  <c r="I102" i="1" l="1"/>
  <c r="G77" i="1"/>
  <c r="G68" i="1"/>
  <c r="E119" i="1" s="1"/>
  <c r="E120" i="1" l="1"/>
  <c r="I89" i="1"/>
  <c r="I105" i="1" s="1"/>
</calcChain>
</file>

<file path=xl/sharedStrings.xml><?xml version="1.0" encoding="utf-8"?>
<sst xmlns="http://schemas.openxmlformats.org/spreadsheetml/2006/main" count="139" uniqueCount="117">
  <si>
    <t>Participant Name:</t>
  </si>
  <si>
    <t>Budget Period:</t>
  </si>
  <si>
    <t>Paid Time Off</t>
  </si>
  <si>
    <t>Training</t>
  </si>
  <si>
    <t>Other Wages</t>
  </si>
  <si>
    <t>TOTAL AMOUNT TO WORK WITH</t>
  </si>
  <si>
    <t>FICA</t>
  </si>
  <si>
    <t>FUTA</t>
  </si>
  <si>
    <t>SUTA</t>
  </si>
  <si>
    <t>TOTAL</t>
  </si>
  <si>
    <t>PARTICIPANT BUDGET CALCULATION</t>
  </si>
  <si>
    <t>MICHIGAN MBH PROGRAM - SUMMIT POINTE</t>
  </si>
  <si>
    <t>Palco ID:</t>
  </si>
  <si>
    <t>STEP 1: DETERMINE TOTAL AMOUNT AVAILABLE TO YOU</t>
  </si>
  <si>
    <t>STEP 3: DETERMINE PAYROLL COSTS</t>
  </si>
  <si>
    <t>STEP 5: SUBMIT TO PALCO</t>
  </si>
  <si>
    <t>STEP 4: REVIEW YOUR FINAL BUDGET</t>
  </si>
  <si>
    <t>Authorized Service</t>
  </si>
  <si>
    <t>Units Authorized</t>
  </si>
  <si>
    <t>Estimated Cost</t>
  </si>
  <si>
    <t>From</t>
  </si>
  <si>
    <t>To</t>
  </si>
  <si>
    <t>-</t>
  </si>
  <si>
    <t>Mileage</t>
  </si>
  <si>
    <t>Max Pay Rate, Including Employer Taxes</t>
  </si>
  <si>
    <t>Service Authorization</t>
  </si>
  <si>
    <t>H2015U7 - Community Living Supports</t>
  </si>
  <si>
    <t>H2015U7H - CLS Holiday</t>
  </si>
  <si>
    <t>H2015UN - CLS 2 Participants</t>
  </si>
  <si>
    <t>H2015HUN - CLS Holiday 2 Participants</t>
  </si>
  <si>
    <t>H2015UJ - CLS Overnight</t>
  </si>
  <si>
    <t>H2015UJH - CLS Overnight Holiday</t>
  </si>
  <si>
    <t>H2015UJUN - CLS Overnight 2 Participants</t>
  </si>
  <si>
    <t>H2015UJHUN - CLS Overnight Holiday 2 Participants</t>
  </si>
  <si>
    <t>T2027 - Overnight Health &amp; Safety</t>
  </si>
  <si>
    <t>T2027H - OHS Holiday</t>
  </si>
  <si>
    <t>T2027UN - OHS 2 Participants</t>
  </si>
  <si>
    <t>T2027HUN - OHS Holiday 2 Participants</t>
  </si>
  <si>
    <t>T1005U7 - Respite</t>
  </si>
  <si>
    <t>T1005U7H - Respite Holiday</t>
  </si>
  <si>
    <t>T1005U7HM - Respite No Bachelor</t>
  </si>
  <si>
    <t>T1005U7HHM - Respite Holiday No Bachelor</t>
  </si>
  <si>
    <t>T1005U7UN - Respite 2 Participants</t>
  </si>
  <si>
    <t>T1005U7UNM - Respite 2 Participants No Bachelor</t>
  </si>
  <si>
    <t xml:space="preserve">T1005U7HUN - Respite Holiday 2 Participants </t>
  </si>
  <si>
    <t>T1005U7HUNHM - Respite Holiday 2 Participants No Bachelors</t>
  </si>
  <si>
    <t>Service Authorization &amp; Billing Code</t>
  </si>
  <si>
    <t>(A)</t>
  </si>
  <si>
    <t>(B)</t>
  </si>
  <si>
    <t xml:space="preserve">(C) </t>
  </si>
  <si>
    <t>TOTAL AMOUNT AVAILABLE TO YOU</t>
  </si>
  <si>
    <t>STEP 2: ALLOCATE MISCELLANEOUS COSTS</t>
  </si>
  <si>
    <t>Description</t>
  </si>
  <si>
    <t>Unit Cost</t>
  </si>
  <si>
    <t>Total Amount</t>
  </si>
  <si>
    <t>Worker's Comp.</t>
  </si>
  <si>
    <t>&lt;enter CLS activity&gt;</t>
  </si>
  <si>
    <t>TOTAL MISCELLANEOUS COSTS</t>
  </si>
  <si>
    <t>The first step in determining payroll costs is to finalize the employer tax rate. Use the table below to find your employer tax cost.</t>
  </si>
  <si>
    <t>Tax Type</t>
  </si>
  <si>
    <t>Tax Status</t>
  </si>
  <si>
    <t>Tax Rate</t>
  </si>
  <si>
    <t>Exempt</t>
  </si>
  <si>
    <t>Not Exempt</t>
  </si>
  <si>
    <t>TOTAL TAX RATE</t>
  </si>
  <si>
    <t>Experience Adjustment</t>
  </si>
  <si>
    <t>(3.A.) Determine the Employer Tax Rate</t>
  </si>
  <si>
    <t xml:space="preserve">(3.B.) Cost Payroll for Benefits </t>
  </si>
  <si>
    <t>2.7%. If needed, use this cell to adjust SUTA.</t>
  </si>
  <si>
    <t>Experienced employer SUTA tax may not be</t>
  </si>
  <si>
    <t>Number of Hours</t>
  </si>
  <si>
    <t>Rate</t>
  </si>
  <si>
    <t>(3.C.) Cost Payroll for Required Services</t>
  </si>
  <si>
    <t>Authorized Hours</t>
  </si>
  <si>
    <t>(D)</t>
  </si>
  <si>
    <t>Pay Rate</t>
  </si>
  <si>
    <t>(E)</t>
  </si>
  <si>
    <t xml:space="preserve">               (1) Enter the amount of weekly hours you want to use in Column C.</t>
  </si>
  <si>
    <t xml:space="preserve">               (2) Enter the pay rate you would like to pay.It must be at least $10.33, which is Michigan minimum wage.</t>
  </si>
  <si>
    <r>
      <t xml:space="preserve">                            </t>
    </r>
    <r>
      <rPr>
        <sz val="11"/>
        <color theme="1"/>
        <rFont val="Calibri"/>
        <family val="2"/>
      </rPr>
      <t xml:space="preserve">▪ </t>
    </r>
    <r>
      <rPr>
        <sz val="11"/>
        <color theme="1"/>
        <rFont val="Calibri"/>
        <family val="2"/>
        <scheme val="minor"/>
      </rPr>
      <t>If you exceed the Medicaid billable rate, the cell in Column D will turn red, and you must reduce your rate.</t>
    </r>
  </si>
  <si>
    <r>
      <t xml:space="preserve">                             </t>
    </r>
    <r>
      <rPr>
        <sz val="11"/>
        <color theme="1"/>
        <rFont val="Calibri"/>
        <family val="2"/>
      </rPr>
      <t>▪</t>
    </r>
    <r>
      <rPr>
        <sz val="11"/>
        <color theme="1"/>
        <rFont val="Calibri"/>
        <family val="2"/>
        <scheme val="minor"/>
      </rPr>
      <t xml:space="preserve"> Do not exceed the Medicaid billable rate, including employer taxes, as shown on the "Reference" tab of this workbook.</t>
    </r>
  </si>
  <si>
    <t xml:space="preserve">               (3) USDOL allows some workers to be exempt from overtime pay. If your worker qualifies for that exemption, select "exempt" </t>
  </si>
  <si>
    <t xml:space="preserve">                      in Column E. Otherwise, mark "not exempt."</t>
  </si>
  <si>
    <t>Weekly</t>
  </si>
  <si>
    <t>Per Your Treatment Plan</t>
  </si>
  <si>
    <t>Weekly Hours</t>
  </si>
  <si>
    <t>You Want</t>
  </si>
  <si>
    <t>Worker</t>
  </si>
  <si>
    <t>Overtime</t>
  </si>
  <si>
    <t xml:space="preserve"> Exempt</t>
  </si>
  <si>
    <t>Employer Tax</t>
  </si>
  <si>
    <t>Max Rate with</t>
  </si>
  <si>
    <t>(F)</t>
  </si>
  <si>
    <t>(G)</t>
  </si>
  <si>
    <t>Annual Amount</t>
  </si>
  <si>
    <t>for Your Budget</t>
  </si>
  <si>
    <t>Total Cost</t>
  </si>
  <si>
    <t>TOTAL AMOUNT REMAINING</t>
  </si>
  <si>
    <t>Category</t>
  </si>
  <si>
    <t>Payroll</t>
  </si>
  <si>
    <t>Amount</t>
  </si>
  <si>
    <t>Reimbursements</t>
  </si>
  <si>
    <t>Annual Units</t>
  </si>
  <si>
    <t>If the information above looks correct, you may submit to Palco for processing. Please keep a copy for your records. You can also access this information through Palco's</t>
  </si>
  <si>
    <t>Connect system at any time. By submitting this, you understand that you are responsible for the information contained in this document. Should you need help, please</t>
  </si>
  <si>
    <t>contact Palco's support team.</t>
  </si>
  <si>
    <t>Budget submitted to Palco at accounting@palcofirst.com.</t>
  </si>
  <si>
    <r>
      <t xml:space="preserve">This worksheet will help you complete a budget for program participation. Follow the instructions in this document  and complete all areas highlighted in blue. When completed, send to Palco at </t>
    </r>
    <r>
      <rPr>
        <b/>
        <sz val="11"/>
        <color rgb="FFFF0000"/>
        <rFont val="Calibri"/>
        <family val="2"/>
        <scheme val="minor"/>
      </rPr>
      <t>accounting@palcofirst.com</t>
    </r>
  </si>
  <si>
    <t>You are required to carry Workers' Compensation insurance. Palco will obtain this policy on your behalf, and that amount is deducted below. You may also choose to reimburse your worker(s) for mileage. Using the space below, enter the mileage amounts you would like to allocate for the year. You must enter a quantity of miles and the rate you will pay per mile. Lastly, enter any amounts you would like to set aside to pay for additional costs for additional costs associated with Community Living Support activities, such as museum or movie tickets.</t>
  </si>
  <si>
    <t xml:space="preserve">You may choose to pay your worker Paid Time Off or pay them for training. You are not required to use your budget to pay for either. If you choose to, however, please enter the number of hours per year you want to use and the associated rate of pay. Note that you must pay at least minimum wage, which is currently $10.33 in Michigan. </t>
  </si>
  <si>
    <t>Your required services are listed in Column A. For your conveinence, the authorized hours are noted next to each service in Column B. These weekly hours serve as a guide for budgeting. You can choose to receive more, but not less hours. If you choose less hours, Column C will turn red, and you need to increase your hours. To complete this:</t>
  </si>
  <si>
    <t>Using your Service Plan or Treatment Plan Addendum you received from your health plan, find all the services that list Palco, Inc. as your provider. Under those boxes, find the Authorized Service, Units Authorized, and Estimated Costs. In Column A, select the Authorized Services from your Service Plan. In Columns B and C, enter the Units Authorized and Estimated Costs for that Authorized Service.</t>
  </si>
  <si>
    <t>Worksheet found under Michigan at palcofirst.com. If the worker is exempt from the tax below, select "exempt" from the drop-down. Otherwise, mark the Status as "not exempt."</t>
  </si>
  <si>
    <t>Wages paid to workers may be exempt from employer taxes depending on the worker's relationship to you. For more information on exemptions, visit the Payroll Information</t>
  </si>
  <si>
    <t>Units</t>
  </si>
  <si>
    <t>TOTAL PAID TIME OFF</t>
  </si>
  <si>
    <t>TOTAL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</si>
</sst>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4" x14ac:knownFonts="1">
    <font>
      <sz val="11"/>
      <color theme="1"/>
      <name val="Calibri"/>
      <family val="2"/>
      <scheme val="minor"/>
    </font>
    <font>
      <b/>
      <sz val="11"/>
      <color rgb="FF000000"/>
      <name val="Calibri"/>
      <family val="2"/>
      <scheme val="minor"/>
    </font>
    <font>
      <sz val="11"/>
      <color rgb="FFFF0000"/>
      <name val="Calibri"/>
      <family val="2"/>
      <scheme val="minor"/>
    </font>
    <font>
      <sz val="11"/>
      <color rgb="FF000000"/>
      <name val="Calibri"/>
      <family val="2"/>
      <scheme val="minor"/>
    </font>
    <font>
      <i/>
      <sz val="9.5"/>
      <color rgb="FF000000"/>
      <name val="Calibri"/>
      <family val="2"/>
      <scheme val="minor"/>
    </font>
    <font>
      <b/>
      <sz val="11"/>
      <color theme="1"/>
      <name val="Calibri"/>
      <family val="2"/>
      <scheme val="minor"/>
    </font>
    <font>
      <b/>
      <sz val="11"/>
      <color theme="0"/>
      <name val="Calibri"/>
      <family val="2"/>
      <scheme val="minor"/>
    </font>
    <font>
      <b/>
      <sz val="10"/>
      <color rgb="FFFFFFFF"/>
      <name val="Calibri"/>
      <family val="2"/>
      <scheme val="minor"/>
    </font>
    <font>
      <i/>
      <sz val="9.5"/>
      <color theme="1"/>
      <name val="Calibri"/>
      <family val="2"/>
      <scheme val="minor"/>
    </font>
    <font>
      <b/>
      <sz val="11"/>
      <name val="Calibri"/>
      <family val="2"/>
      <scheme val="minor"/>
    </font>
    <font>
      <i/>
      <sz val="11"/>
      <name val="Calibri"/>
      <family val="2"/>
      <scheme val="minor"/>
    </font>
    <font>
      <sz val="11"/>
      <name val="Calibri"/>
      <family val="2"/>
      <scheme val="minor"/>
    </font>
    <font>
      <b/>
      <sz val="16"/>
      <color rgb="FF000000"/>
      <name val="Calibri"/>
      <family val="2"/>
      <scheme val="minor"/>
    </font>
    <font>
      <b/>
      <sz val="14"/>
      <color rgb="FF000000"/>
      <name val="Calibri"/>
      <family val="2"/>
      <scheme val="minor"/>
    </font>
    <font>
      <b/>
      <sz val="14"/>
      <color theme="0"/>
      <name val="Calibri"/>
      <family val="2"/>
      <scheme val="minor"/>
    </font>
    <font>
      <sz val="10"/>
      <color rgb="FF000000"/>
      <name val="Calibri"/>
      <family val="2"/>
      <scheme val="minor"/>
    </font>
    <font>
      <sz val="10"/>
      <color theme="1"/>
      <name val="Calibri"/>
      <family val="2"/>
      <scheme val="minor"/>
    </font>
    <font>
      <sz val="9"/>
      <name val="Calibri"/>
      <family val="2"/>
      <scheme val="minor"/>
    </font>
    <font>
      <b/>
      <sz val="12"/>
      <color theme="1"/>
      <name val="Calibri"/>
      <family val="2"/>
      <scheme val="minor"/>
    </font>
    <font>
      <sz val="10.5"/>
      <color rgb="FFFF0000"/>
      <name val="Calibri"/>
      <family val="2"/>
      <scheme val="minor"/>
    </font>
    <font>
      <i/>
      <sz val="9"/>
      <color rgb="FFFF0000"/>
      <name val="Calibri"/>
      <family val="2"/>
      <scheme val="minor"/>
    </font>
    <font>
      <sz val="11"/>
      <color theme="1"/>
      <name val="Calibri"/>
      <family val="2"/>
    </font>
    <font>
      <b/>
      <sz val="13"/>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16CEC1"/>
        <bgColor indexed="64"/>
      </patternFill>
    </fill>
    <fill>
      <patternFill patternType="solid">
        <fgColor theme="4" tint="0.79998168889431442"/>
        <bgColor indexed="64"/>
      </patternFill>
    </fill>
    <fill>
      <patternFill patternType="solid">
        <fgColor rgb="FF4472C4"/>
        <bgColor rgb="FF000000"/>
      </patternFill>
    </fill>
    <fill>
      <patternFill patternType="solid">
        <fgColor rgb="FFDDEBF7"/>
        <bgColor rgb="FF000000"/>
      </patternFill>
    </fill>
    <fill>
      <patternFill patternType="solid">
        <fgColor theme="4" tint="0.59999389629810485"/>
        <bgColor indexed="64"/>
      </patternFill>
    </fill>
    <fill>
      <patternFill patternType="solid">
        <fgColor rgb="FFB20675"/>
        <bgColor indexed="64"/>
      </patternFill>
    </fill>
    <fill>
      <patternFill patternType="solid">
        <fgColor theme="5" tint="0.79998168889431442"/>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40" fontId="0" fillId="0" borderId="0" xfId="0" applyNumberFormat="1"/>
    <xf numFmtId="0" fontId="3" fillId="0" borderId="0" xfId="0" applyFont="1"/>
    <xf numFmtId="0" fontId="1" fillId="4" borderId="0" xfId="0" applyFont="1" applyFill="1" applyProtection="1">
      <protection locked="0"/>
    </xf>
    <xf numFmtId="40" fontId="0" fillId="4" borderId="0" xfId="0" applyNumberFormat="1" applyFill="1" applyProtection="1">
      <protection locked="0"/>
    </xf>
    <xf numFmtId="0" fontId="15" fillId="4" borderId="0" xfId="0" applyFont="1" applyFill="1" applyProtection="1">
      <protection locked="0"/>
    </xf>
    <xf numFmtId="40" fontId="16" fillId="4" borderId="0" xfId="0" applyNumberFormat="1" applyFont="1" applyFill="1" applyProtection="1">
      <protection locked="0"/>
    </xf>
    <xf numFmtId="0" fontId="7" fillId="5" borderId="0" xfId="0" applyFont="1" applyFill="1" applyAlignment="1">
      <alignment horizontal="left" vertical="center" wrapText="1"/>
    </xf>
    <xf numFmtId="0" fontId="3" fillId="6" borderId="0" xfId="0" applyFont="1" applyFill="1"/>
    <xf numFmtId="40" fontId="7" fillId="5" borderId="0" xfId="0" applyNumberFormat="1" applyFont="1" applyFill="1" applyAlignment="1">
      <alignment horizontal="left" vertical="center" wrapText="1"/>
    </xf>
    <xf numFmtId="40" fontId="3" fillId="6" borderId="0" xfId="0" applyNumberFormat="1" applyFont="1" applyFill="1"/>
    <xf numFmtId="40" fontId="3" fillId="0" borderId="0" xfId="0" applyNumberFormat="1" applyFont="1"/>
    <xf numFmtId="40" fontId="11" fillId="4" borderId="0" xfId="0" applyNumberFormat="1" applyFont="1" applyFill="1" applyProtection="1">
      <protection locked="0"/>
    </xf>
    <xf numFmtId="40" fontId="10" fillId="4" borderId="0" xfId="0" applyNumberFormat="1" applyFont="1" applyFill="1" applyProtection="1">
      <protection locked="0"/>
    </xf>
    <xf numFmtId="40" fontId="10" fillId="4" borderId="1" xfId="0" applyNumberFormat="1" applyFont="1" applyFill="1" applyBorder="1" applyProtection="1">
      <protection locked="0"/>
    </xf>
    <xf numFmtId="40" fontId="11" fillId="4" borderId="1" xfId="0" applyNumberFormat="1" applyFont="1" applyFill="1" applyBorder="1" applyProtection="1">
      <protection locked="0"/>
    </xf>
    <xf numFmtId="8" fontId="11" fillId="4" borderId="0" xfId="0" applyNumberFormat="1" applyFont="1" applyFill="1" applyProtection="1">
      <protection locked="0"/>
    </xf>
    <xf numFmtId="8" fontId="11" fillId="4" borderId="1" xfId="0" applyNumberFormat="1" applyFont="1" applyFill="1" applyBorder="1" applyProtection="1">
      <protection locked="0"/>
    </xf>
    <xf numFmtId="40" fontId="0" fillId="4" borderId="1" xfId="0" applyNumberFormat="1" applyFill="1" applyBorder="1" applyProtection="1">
      <protection locked="0"/>
    </xf>
    <xf numFmtId="0" fontId="0" fillId="4" borderId="0" xfId="0" applyFill="1" applyProtection="1">
      <protection locked="0"/>
    </xf>
    <xf numFmtId="40" fontId="11" fillId="4" borderId="0" xfId="0" applyNumberFormat="1" applyFont="1" applyFill="1" applyAlignment="1" applyProtection="1">
      <alignment horizontal="center"/>
      <protection locked="0"/>
    </xf>
    <xf numFmtId="0" fontId="5" fillId="4" borderId="1" xfId="0" applyFont="1" applyFill="1" applyBorder="1" applyProtection="1">
      <protection locked="0"/>
    </xf>
    <xf numFmtId="0" fontId="12" fillId="0" borderId="0" xfId="0" applyFont="1"/>
    <xf numFmtId="0" fontId="1" fillId="0" borderId="0" xfId="0" applyFont="1"/>
    <xf numFmtId="40" fontId="2" fillId="0" borderId="0" xfId="0" applyNumberFormat="1" applyFont="1"/>
    <xf numFmtId="0" fontId="11" fillId="0" borderId="0" xfId="0" applyFont="1"/>
    <xf numFmtId="0" fontId="9" fillId="0" borderId="0" xfId="0" applyFont="1"/>
    <xf numFmtId="40" fontId="10" fillId="0" borderId="0" xfId="0" applyNumberFormat="1" applyFont="1"/>
    <xf numFmtId="40" fontId="11" fillId="0" borderId="0" xfId="0" applyNumberFormat="1" applyFont="1"/>
    <xf numFmtId="0" fontId="17" fillId="0" borderId="0" xfId="0" applyFont="1" applyAlignment="1">
      <alignment horizontal="center"/>
    </xf>
    <xf numFmtId="40" fontId="17" fillId="0" borderId="0" xfId="0" applyNumberFormat="1" applyFont="1" applyAlignment="1">
      <alignment horizontal="center"/>
    </xf>
    <xf numFmtId="0" fontId="9" fillId="0" borderId="1" xfId="0" applyFont="1" applyBorder="1" applyAlignment="1">
      <alignment horizontal="center"/>
    </xf>
    <xf numFmtId="40" fontId="9" fillId="0" borderId="1" xfId="0" applyNumberFormat="1" applyFont="1" applyBorder="1" applyAlignment="1">
      <alignment horizontal="center"/>
    </xf>
    <xf numFmtId="38" fontId="17" fillId="0" borderId="0" xfId="0" applyNumberFormat="1" applyFont="1"/>
    <xf numFmtId="8" fontId="11" fillId="0" borderId="0" xfId="0" applyNumberFormat="1" applyFont="1"/>
    <xf numFmtId="38" fontId="11" fillId="0" borderId="0" xfId="0" applyNumberFormat="1" applyFont="1" applyAlignment="1">
      <alignment horizontal="right"/>
    </xf>
    <xf numFmtId="40" fontId="11" fillId="0" borderId="2" xfId="0" applyNumberFormat="1" applyFont="1" applyBorder="1"/>
    <xf numFmtId="8" fontId="11" fillId="0" borderId="2" xfId="0" applyNumberFormat="1" applyFont="1" applyBorder="1"/>
    <xf numFmtId="0" fontId="9" fillId="0" borderId="1" xfId="0" applyFont="1" applyBorder="1"/>
    <xf numFmtId="40" fontId="9" fillId="0" borderId="1" xfId="0" applyNumberFormat="1" applyFont="1" applyBorder="1"/>
    <xf numFmtId="0" fontId="5" fillId="0" borderId="0" xfId="0" applyFont="1"/>
    <xf numFmtId="40" fontId="5" fillId="0" borderId="0" xfId="0" applyNumberFormat="1" applyFont="1"/>
    <xf numFmtId="8" fontId="11" fillId="0" borderId="1" xfId="0" applyNumberFormat="1" applyFont="1" applyBorder="1"/>
    <xf numFmtId="8" fontId="5" fillId="0" borderId="0" xfId="0" applyNumberFormat="1" applyFont="1"/>
    <xf numFmtId="40" fontId="18" fillId="7" borderId="0" xfId="0" applyNumberFormat="1" applyFont="1" applyFill="1"/>
    <xf numFmtId="0" fontId="5" fillId="7" borderId="0" xfId="0" applyFont="1" applyFill="1"/>
    <xf numFmtId="40" fontId="5" fillId="7" borderId="0" xfId="0" applyNumberFormat="1" applyFont="1" applyFill="1"/>
    <xf numFmtId="40" fontId="0" fillId="7" borderId="0" xfId="0" applyNumberFormat="1" applyFill="1"/>
    <xf numFmtId="40" fontId="9" fillId="0" borderId="0" xfId="0" applyNumberFormat="1" applyFont="1"/>
    <xf numFmtId="10" fontId="0" fillId="0" borderId="0" xfId="0" applyNumberFormat="1"/>
    <xf numFmtId="40" fontId="4" fillId="0" borderId="0" xfId="0" applyNumberFormat="1" applyFont="1"/>
    <xf numFmtId="40" fontId="19" fillId="0" borderId="1" xfId="0" applyNumberFormat="1" applyFont="1" applyBorder="1"/>
    <xf numFmtId="40" fontId="20" fillId="0" borderId="0" xfId="0" applyNumberFormat="1" applyFont="1"/>
    <xf numFmtId="10" fontId="5" fillId="0" borderId="0" xfId="0" applyNumberFormat="1" applyFont="1"/>
    <xf numFmtId="10" fontId="0" fillId="0" borderId="2" xfId="0" applyNumberFormat="1" applyBorder="1"/>
    <xf numFmtId="0" fontId="11" fillId="0" borderId="1" xfId="0" applyFont="1" applyBorder="1"/>
    <xf numFmtId="0" fontId="5" fillId="0" borderId="1" xfId="0" applyFont="1" applyBorder="1"/>
    <xf numFmtId="0" fontId="0" fillId="0" borderId="0" xfId="0" applyAlignment="1">
      <alignment horizontal="right"/>
    </xf>
    <xf numFmtId="8" fontId="0" fillId="0" borderId="1" xfId="0" applyNumberFormat="1" applyBorder="1"/>
    <xf numFmtId="0" fontId="9" fillId="0" borderId="0" xfId="0" applyFont="1" applyAlignment="1">
      <alignment horizontal="center"/>
    </xf>
    <xf numFmtId="40" fontId="5" fillId="0" borderId="0" xfId="0" applyNumberFormat="1" applyFont="1" applyAlignment="1">
      <alignment horizontal="center"/>
    </xf>
    <xf numFmtId="40" fontId="9" fillId="0" borderId="0" xfId="0" applyNumberFormat="1" applyFont="1" applyAlignment="1">
      <alignment horizontal="center"/>
    </xf>
    <xf numFmtId="40" fontId="5" fillId="0" borderId="1" xfId="0" applyNumberFormat="1" applyFont="1" applyBorder="1" applyAlignment="1">
      <alignment horizontal="center"/>
    </xf>
    <xf numFmtId="40" fontId="11" fillId="0" borderId="0" xfId="0" applyNumberFormat="1" applyFont="1" applyAlignment="1">
      <alignment horizontal="center"/>
    </xf>
    <xf numFmtId="40" fontId="11" fillId="0" borderId="1" xfId="0" applyNumberFormat="1" applyFont="1" applyBorder="1" applyAlignment="1">
      <alignment horizontal="center"/>
    </xf>
    <xf numFmtId="40" fontId="0" fillId="0" borderId="1" xfId="0" applyNumberFormat="1" applyBorder="1"/>
    <xf numFmtId="0" fontId="5" fillId="0" borderId="0" xfId="0" applyFont="1" applyAlignment="1">
      <alignment horizontal="right"/>
    </xf>
    <xf numFmtId="40" fontId="0" fillId="0" borderId="0" xfId="0" applyNumberFormat="1" applyAlignment="1">
      <alignment horizontal="right"/>
    </xf>
    <xf numFmtId="40" fontId="0" fillId="0" borderId="4" xfId="0" applyNumberFormat="1" applyBorder="1"/>
    <xf numFmtId="0" fontId="6" fillId="8" borderId="0" xfId="0" applyFont="1" applyFill="1"/>
    <xf numFmtId="0" fontId="6" fillId="8" borderId="0" xfId="0" applyFont="1" applyFill="1" applyAlignment="1">
      <alignment horizontal="left"/>
    </xf>
    <xf numFmtId="40" fontId="6" fillId="8" borderId="0" xfId="0" applyNumberFormat="1" applyFont="1" applyFill="1"/>
    <xf numFmtId="40" fontId="0" fillId="2" borderId="5" xfId="0" applyNumberFormat="1" applyFill="1" applyBorder="1"/>
    <xf numFmtId="40" fontId="0" fillId="0" borderId="5" xfId="0" applyNumberFormat="1" applyBorder="1"/>
    <xf numFmtId="40" fontId="8" fillId="0" borderId="0" xfId="0" applyNumberFormat="1" applyFont="1"/>
    <xf numFmtId="0" fontId="0" fillId="0" borderId="0" xfId="0" applyAlignment="1">
      <alignment horizontal="left" vertical="center"/>
    </xf>
    <xf numFmtId="0" fontId="0" fillId="0" borderId="0" xfId="0" applyAlignment="1">
      <alignment horizontal="left"/>
    </xf>
    <xf numFmtId="40" fontId="22" fillId="0" borderId="0" xfId="0" applyNumberFormat="1" applyFont="1"/>
    <xf numFmtId="40" fontId="2" fillId="4" borderId="1" xfId="0" applyNumberFormat="1" applyFont="1" applyFill="1" applyBorder="1" applyProtection="1">
      <protection locked="0"/>
    </xf>
    <xf numFmtId="10" fontId="2" fillId="4" borderId="1" xfId="0" applyNumberFormat="1" applyFont="1" applyFill="1" applyBorder="1" applyProtection="1">
      <protection locked="0"/>
    </xf>
    <xf numFmtId="0" fontId="0" fillId="0" borderId="0" xfId="0" applyAlignment="1">
      <alignment horizontal="center" vertical="center" wrapText="1"/>
    </xf>
    <xf numFmtId="0" fontId="11" fillId="0" borderId="0" xfId="0" applyFont="1" applyAlignment="1">
      <alignment horizontal="center" wrapText="1"/>
    </xf>
    <xf numFmtId="0" fontId="1" fillId="9" borderId="0" xfId="0" applyFont="1" applyFill="1" applyAlignment="1">
      <alignment horizontal="center" wrapText="1"/>
    </xf>
    <xf numFmtId="0" fontId="0" fillId="0" borderId="0" xfId="0" applyAlignment="1">
      <alignment horizontal="center"/>
    </xf>
    <xf numFmtId="0" fontId="13" fillId="0" borderId="0" xfId="0" applyFont="1" applyAlignment="1">
      <alignment horizontal="left"/>
    </xf>
    <xf numFmtId="0" fontId="11" fillId="0" borderId="0" xfId="0" applyFont="1" applyAlignment="1">
      <alignment horizontal="center" vertical="top" wrapText="1"/>
    </xf>
    <xf numFmtId="0" fontId="9" fillId="0" borderId="1" xfId="0" applyFont="1" applyBorder="1" applyAlignment="1">
      <alignment horizontal="center"/>
    </xf>
    <xf numFmtId="0" fontId="11" fillId="0" borderId="3" xfId="0" applyFont="1" applyBorder="1" applyAlignment="1">
      <alignment horizontal="left"/>
    </xf>
    <xf numFmtId="0" fontId="11" fillId="0" borderId="0" xfId="0" applyFont="1" applyAlignment="1">
      <alignment horizontal="left"/>
    </xf>
    <xf numFmtId="40" fontId="0" fillId="0" borderId="0" xfId="0" applyNumberFormat="1" applyAlignment="1">
      <alignment horizontal="left"/>
    </xf>
    <xf numFmtId="0" fontId="14" fillId="3" borderId="0" xfId="0" applyFont="1" applyFill="1" applyAlignment="1">
      <alignment horizontal="center"/>
    </xf>
    <xf numFmtId="0" fontId="17" fillId="0" borderId="0" xfId="0" applyFont="1" applyAlignment="1">
      <alignment horizontal="center"/>
    </xf>
    <xf numFmtId="0" fontId="11" fillId="4" borderId="0" xfId="0" applyFont="1" applyFill="1" applyAlignment="1" applyProtection="1">
      <alignment horizontal="left"/>
      <protection locked="0"/>
    </xf>
    <xf numFmtId="0" fontId="11" fillId="4" borderId="1" xfId="0" applyFont="1" applyFill="1" applyBorder="1" applyAlignment="1" applyProtection="1">
      <alignment horizontal="left"/>
      <protection locked="0"/>
    </xf>
    <xf numFmtId="40" fontId="0" fillId="0" borderId="1" xfId="0" applyNumberFormat="1" applyBorder="1" applyAlignment="1">
      <alignment horizontal="left"/>
    </xf>
    <xf numFmtId="0" fontId="0" fillId="2" borderId="5" xfId="0" applyFill="1" applyBorder="1" applyAlignment="1">
      <alignment horizontal="left"/>
    </xf>
    <xf numFmtId="0" fontId="0" fillId="2" borderId="5" xfId="0" applyFill="1" applyBorder="1" applyAlignment="1">
      <alignment horizontal="left" vertical="center" wrapText="1"/>
    </xf>
    <xf numFmtId="0" fontId="0" fillId="0" borderId="5" xfId="0" applyBorder="1" applyAlignment="1">
      <alignment horizontal="left" vertical="center"/>
    </xf>
    <xf numFmtId="0" fontId="0" fillId="0" borderId="5" xfId="0" applyBorder="1" applyAlignment="1">
      <alignment horizontal="left"/>
    </xf>
    <xf numFmtId="0" fontId="11" fillId="0" borderId="1" xfId="0" applyFont="1" applyBorder="1" applyAlignment="1">
      <alignment horizontal="left"/>
    </xf>
    <xf numFmtId="0" fontId="9" fillId="0" borderId="0" xfId="0" applyFont="1" applyAlignment="1">
      <alignment horizontal="center"/>
    </xf>
    <xf numFmtId="0" fontId="0" fillId="2" borderId="5" xfId="0" applyFill="1" applyBorder="1" applyAlignment="1">
      <alignment horizontal="left" vertical="center"/>
    </xf>
    <xf numFmtId="38" fontId="0" fillId="0" borderId="0" xfId="0" applyNumberFormat="1" applyAlignment="1">
      <alignment horizontal="left"/>
    </xf>
    <xf numFmtId="38" fontId="11" fillId="0" borderId="0" xfId="0" applyNumberFormat="1" applyFont="1" applyAlignment="1">
      <alignment horizontal="left"/>
    </xf>
    <xf numFmtId="40" fontId="0" fillId="0" borderId="2" xfId="0" applyNumberFormat="1" applyBorder="1"/>
  </cellXfs>
  <cellStyles count="1">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B20675"/>
      <color rgb="FF16CEC1"/>
      <color rgb="FF19BACB"/>
      <color rgb="FF3992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2</xdr:col>
      <xdr:colOff>589580</xdr:colOff>
      <xdr:row>0</xdr:row>
      <xdr:rowOff>704851</xdr:rowOff>
    </xdr:to>
    <xdr:pic>
      <xdr:nvPicPr>
        <xdr:cNvPr id="3" name="Picture 2">
          <a:extLst>
            <a:ext uri="{FF2B5EF4-FFF2-40B4-BE49-F238E27FC236}">
              <a16:creationId xmlns:a16="http://schemas.microsoft.com/office/drawing/2014/main" id="{38705D2E-8CF7-43FE-9F7B-A20862DE3F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1"/>
          <a:ext cx="2150410" cy="674370"/>
        </a:xfrm>
        <a:prstGeom prst="rect">
          <a:avLst/>
        </a:prstGeom>
      </xdr:spPr>
    </xdr:pic>
    <xdr:clientData/>
  </xdr:twoCellAnchor>
  <xdr:twoCellAnchor>
    <xdr:from>
      <xdr:col>2</xdr:col>
      <xdr:colOff>1098764</xdr:colOff>
      <xdr:row>131</xdr:row>
      <xdr:rowOff>28541</xdr:rowOff>
    </xdr:from>
    <xdr:to>
      <xdr:col>2</xdr:col>
      <xdr:colOff>1284269</xdr:colOff>
      <xdr:row>131</xdr:row>
      <xdr:rowOff>192641</xdr:rowOff>
    </xdr:to>
    <xdr:sp macro="" textlink="">
      <xdr:nvSpPr>
        <xdr:cNvPr id="2" name="Rectangle 1">
          <a:extLst>
            <a:ext uri="{FF2B5EF4-FFF2-40B4-BE49-F238E27FC236}">
              <a16:creationId xmlns:a16="http://schemas.microsoft.com/office/drawing/2014/main" id="{AE92D883-7B72-7C3A-3CF0-C17AD4BEC2F0}"/>
            </a:ext>
          </a:extLst>
        </xdr:cNvPr>
        <xdr:cNvSpPr/>
      </xdr:nvSpPr>
      <xdr:spPr>
        <a:xfrm>
          <a:off x="2647022" y="27197979"/>
          <a:ext cx="185505" cy="164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2"/>
  <sheetViews>
    <sheetView tabSelected="1" topLeftCell="A102" zoomScale="89" zoomScaleNormal="100" workbookViewId="0">
      <selection activeCell="I120" sqref="I120"/>
    </sheetView>
  </sheetViews>
  <sheetFormatPr defaultColWidth="9.26953125" defaultRowHeight="14.5" x14ac:dyDescent="0.35"/>
  <cols>
    <col min="1" max="1" width="2.54296875" customWidth="1"/>
    <col min="2" max="3" width="19.7265625" customWidth="1"/>
    <col min="4" max="4" width="20.54296875" style="1" customWidth="1"/>
    <col min="5" max="5" width="19.7265625" style="1" customWidth="1"/>
    <col min="6" max="6" width="20.81640625" style="1" customWidth="1"/>
    <col min="7" max="7" width="15.7265625" style="1" customWidth="1"/>
    <col min="8" max="8" width="17.54296875" style="1" customWidth="1"/>
    <col min="9" max="9" width="19.7265625" style="1" customWidth="1"/>
    <col min="10" max="10" width="9.26953125" style="1" customWidth="1"/>
  </cols>
  <sheetData>
    <row r="1" spans="1:10" ht="55.5" customHeight="1" x14ac:dyDescent="0.35">
      <c r="A1" s="83"/>
      <c r="B1" s="83"/>
      <c r="C1" s="83"/>
    </row>
    <row r="2" spans="1:10" ht="21" x14ac:dyDescent="0.5">
      <c r="A2" s="22" t="s">
        <v>10</v>
      </c>
      <c r="C2" s="23"/>
    </row>
    <row r="3" spans="1:10" ht="18.5" x14ac:dyDescent="0.45">
      <c r="A3" s="84" t="s">
        <v>11</v>
      </c>
      <c r="B3" s="84"/>
      <c r="C3" s="84"/>
      <c r="D3" s="84"/>
    </row>
    <row r="4" spans="1:10" x14ac:dyDescent="0.35">
      <c r="B4" s="2"/>
      <c r="C4" s="23"/>
    </row>
    <row r="5" spans="1:10" ht="54" customHeight="1" x14ac:dyDescent="0.35">
      <c r="B5" s="82" t="s">
        <v>107</v>
      </c>
      <c r="C5" s="82"/>
      <c r="D5" s="82"/>
      <c r="E5" s="82"/>
      <c r="F5" s="82"/>
    </row>
    <row r="6" spans="1:10" x14ac:dyDescent="0.35">
      <c r="B6" s="2"/>
      <c r="C6" s="23"/>
    </row>
    <row r="7" spans="1:10" x14ac:dyDescent="0.35">
      <c r="B7" s="2"/>
      <c r="C7" s="23"/>
    </row>
    <row r="8" spans="1:10" x14ac:dyDescent="0.35">
      <c r="B8" s="23" t="s">
        <v>0</v>
      </c>
      <c r="C8" s="3"/>
      <c r="D8" s="4"/>
      <c r="F8" s="24"/>
    </row>
    <row r="9" spans="1:10" x14ac:dyDescent="0.35">
      <c r="B9" s="23" t="s">
        <v>12</v>
      </c>
      <c r="C9" s="3"/>
      <c r="D9" s="4"/>
      <c r="F9" s="24"/>
    </row>
    <row r="10" spans="1:10" x14ac:dyDescent="0.35">
      <c r="B10" s="23" t="s">
        <v>1</v>
      </c>
      <c r="C10" s="5" t="s">
        <v>20</v>
      </c>
      <c r="D10" s="6" t="s">
        <v>21</v>
      </c>
      <c r="F10" s="24"/>
    </row>
    <row r="11" spans="1:10" s="25" customFormat="1" x14ac:dyDescent="0.35">
      <c r="B11" s="26"/>
      <c r="C11" s="26"/>
      <c r="D11" s="27"/>
      <c r="E11" s="28"/>
      <c r="F11" s="28"/>
      <c r="G11" s="28"/>
      <c r="H11" s="28"/>
      <c r="I11" s="28"/>
      <c r="J11" s="28"/>
    </row>
    <row r="12" spans="1:10" s="25" customFormat="1" x14ac:dyDescent="0.35">
      <c r="B12" s="26"/>
      <c r="C12" s="26"/>
      <c r="D12" s="27"/>
      <c r="E12" s="28"/>
      <c r="F12" s="28"/>
      <c r="G12" s="28"/>
      <c r="H12" s="28"/>
      <c r="I12" s="28"/>
      <c r="J12" s="28"/>
    </row>
    <row r="13" spans="1:10" s="25" customFormat="1" ht="18.5" x14ac:dyDescent="0.45">
      <c r="A13" s="90" t="s">
        <v>13</v>
      </c>
      <c r="B13" s="90"/>
      <c r="C13" s="90"/>
      <c r="D13" s="90"/>
      <c r="E13" s="90"/>
      <c r="F13" s="90"/>
      <c r="G13" s="90"/>
      <c r="H13" s="90"/>
      <c r="I13" s="90"/>
      <c r="J13" s="28"/>
    </row>
    <row r="14" spans="1:10" s="25" customFormat="1" ht="51.65" customHeight="1" x14ac:dyDescent="0.35">
      <c r="B14" s="85" t="s">
        <v>111</v>
      </c>
      <c r="C14" s="85"/>
      <c r="D14" s="85"/>
      <c r="E14" s="85"/>
      <c r="F14" s="85"/>
      <c r="G14" s="85"/>
      <c r="H14" s="85"/>
      <c r="I14" s="85"/>
      <c r="J14" s="28"/>
    </row>
    <row r="15" spans="1:10" s="25" customFormat="1" x14ac:dyDescent="0.35">
      <c r="C15" s="26"/>
      <c r="D15" s="27"/>
      <c r="E15" s="28"/>
      <c r="F15" s="28"/>
      <c r="G15" s="28"/>
      <c r="H15" s="28"/>
      <c r="I15" s="28"/>
      <c r="J15" s="28"/>
    </row>
    <row r="16" spans="1:10" s="25" customFormat="1" x14ac:dyDescent="0.35">
      <c r="C16" s="91" t="s">
        <v>47</v>
      </c>
      <c r="D16" s="91"/>
      <c r="E16" s="91"/>
      <c r="F16" s="29" t="s">
        <v>48</v>
      </c>
      <c r="G16" s="30" t="s">
        <v>49</v>
      </c>
      <c r="H16" s="28"/>
      <c r="I16" s="28"/>
      <c r="J16" s="28"/>
    </row>
    <row r="17" spans="1:10" s="25" customFormat="1" x14ac:dyDescent="0.35">
      <c r="C17" s="86" t="s">
        <v>17</v>
      </c>
      <c r="D17" s="86"/>
      <c r="E17" s="86"/>
      <c r="F17" s="31" t="s">
        <v>18</v>
      </c>
      <c r="G17" s="32" t="s">
        <v>19</v>
      </c>
      <c r="H17" s="28"/>
      <c r="I17" s="28"/>
      <c r="J17" s="28"/>
    </row>
    <row r="18" spans="1:10" s="25" customFormat="1" x14ac:dyDescent="0.35">
      <c r="B18" s="33">
        <v>1</v>
      </c>
      <c r="C18" s="92"/>
      <c r="D18" s="92"/>
      <c r="E18" s="92"/>
      <c r="F18" s="12"/>
      <c r="G18" s="16"/>
      <c r="H18" s="28"/>
      <c r="I18" s="28"/>
      <c r="J18" s="28"/>
    </row>
    <row r="19" spans="1:10" s="25" customFormat="1" x14ac:dyDescent="0.35">
      <c r="B19" s="33">
        <v>2</v>
      </c>
      <c r="C19" s="92"/>
      <c r="D19" s="92"/>
      <c r="E19" s="92"/>
      <c r="F19" s="12"/>
      <c r="G19" s="16"/>
      <c r="H19" s="28"/>
      <c r="I19" s="28"/>
      <c r="J19" s="28"/>
    </row>
    <row r="20" spans="1:10" s="25" customFormat="1" x14ac:dyDescent="0.35">
      <c r="B20" s="33">
        <v>3</v>
      </c>
      <c r="C20" s="92"/>
      <c r="D20" s="92"/>
      <c r="E20" s="92"/>
      <c r="F20" s="12"/>
      <c r="G20" s="16"/>
      <c r="H20" s="28"/>
      <c r="I20" s="28"/>
      <c r="J20" s="28"/>
    </row>
    <row r="21" spans="1:10" s="25" customFormat="1" x14ac:dyDescent="0.35">
      <c r="B21" s="33">
        <v>4</v>
      </c>
      <c r="C21" s="92"/>
      <c r="D21" s="92"/>
      <c r="E21" s="92"/>
      <c r="F21" s="13"/>
      <c r="G21" s="16"/>
      <c r="H21" s="28"/>
      <c r="I21" s="28"/>
      <c r="J21" s="28"/>
    </row>
    <row r="22" spans="1:10" s="25" customFormat="1" x14ac:dyDescent="0.35">
      <c r="B22" s="33">
        <v>5</v>
      </c>
      <c r="C22" s="92"/>
      <c r="D22" s="92"/>
      <c r="E22" s="92"/>
      <c r="F22" s="13"/>
      <c r="G22" s="16"/>
      <c r="H22" s="28"/>
      <c r="I22" s="28"/>
      <c r="J22" s="28"/>
    </row>
    <row r="23" spans="1:10" s="25" customFormat="1" x14ac:dyDescent="0.35">
      <c r="B23" s="33">
        <v>6</v>
      </c>
      <c r="C23" s="92"/>
      <c r="D23" s="92"/>
      <c r="E23" s="92"/>
      <c r="F23" s="13"/>
      <c r="G23" s="16"/>
      <c r="H23" s="28"/>
      <c r="I23" s="28"/>
      <c r="J23" s="28"/>
    </row>
    <row r="24" spans="1:10" s="25" customFormat="1" x14ac:dyDescent="0.35">
      <c r="B24" s="33">
        <v>7</v>
      </c>
      <c r="C24" s="93"/>
      <c r="D24" s="93"/>
      <c r="E24" s="93"/>
      <c r="F24" s="14"/>
      <c r="G24" s="17"/>
      <c r="H24" s="28"/>
      <c r="I24" s="28"/>
      <c r="J24" s="28"/>
    </row>
    <row r="25" spans="1:10" s="25" customFormat="1" x14ac:dyDescent="0.35">
      <c r="B25" s="33"/>
      <c r="C25" s="26"/>
      <c r="F25" s="27"/>
      <c r="G25" s="34"/>
      <c r="H25" s="28"/>
      <c r="I25" s="28"/>
      <c r="J25" s="28"/>
    </row>
    <row r="26" spans="1:10" s="25" customFormat="1" ht="15" thickBot="1" x14ac:dyDescent="0.4">
      <c r="E26" s="35" t="s">
        <v>50</v>
      </c>
      <c r="F26" s="36">
        <f>SUM(F18:F24)</f>
        <v>0</v>
      </c>
      <c r="G26" s="37">
        <f>SUM(G18:G24)</f>
        <v>0</v>
      </c>
      <c r="H26" s="28"/>
      <c r="I26" s="28"/>
      <c r="J26" s="28"/>
    </row>
    <row r="27" spans="1:10" s="25" customFormat="1" ht="15" thickTop="1" x14ac:dyDescent="0.35">
      <c r="B27" s="33"/>
      <c r="C27" s="26"/>
      <c r="D27" s="27"/>
      <c r="E27" s="28"/>
      <c r="F27" s="28"/>
      <c r="G27" s="28"/>
      <c r="H27" s="28"/>
      <c r="I27" s="28"/>
      <c r="J27" s="28"/>
    </row>
    <row r="28" spans="1:10" s="25" customFormat="1" x14ac:dyDescent="0.35">
      <c r="B28" s="26"/>
      <c r="C28" s="26"/>
      <c r="D28" s="27"/>
      <c r="E28" s="28"/>
      <c r="F28" s="28"/>
      <c r="G28" s="28"/>
      <c r="H28" s="28"/>
      <c r="I28" s="28"/>
      <c r="J28" s="28"/>
    </row>
    <row r="29" spans="1:10" s="25" customFormat="1" ht="18.5" x14ac:dyDescent="0.45">
      <c r="A29" s="90" t="s">
        <v>51</v>
      </c>
      <c r="B29" s="90"/>
      <c r="C29" s="90"/>
      <c r="D29" s="90"/>
      <c r="E29" s="90"/>
      <c r="F29" s="90"/>
      <c r="G29" s="90"/>
      <c r="H29" s="90"/>
      <c r="I29" s="90"/>
      <c r="J29" s="28"/>
    </row>
    <row r="30" spans="1:10" s="25" customFormat="1" ht="60.65" customHeight="1" x14ac:dyDescent="0.35">
      <c r="B30" s="85" t="s">
        <v>108</v>
      </c>
      <c r="C30" s="85"/>
      <c r="D30" s="85"/>
      <c r="E30" s="85"/>
      <c r="F30" s="85"/>
      <c r="G30" s="85"/>
      <c r="H30" s="85"/>
      <c r="I30" s="85"/>
      <c r="J30" s="28"/>
    </row>
    <row r="31" spans="1:10" s="25" customFormat="1" x14ac:dyDescent="0.35">
      <c r="C31" s="26"/>
      <c r="D31" s="27"/>
      <c r="E31" s="28"/>
      <c r="F31" s="28"/>
      <c r="G31" s="28"/>
      <c r="H31" s="28"/>
      <c r="I31" s="28"/>
      <c r="J31" s="28"/>
    </row>
    <row r="32" spans="1:10" s="25" customFormat="1" x14ac:dyDescent="0.35">
      <c r="C32" s="86" t="s">
        <v>52</v>
      </c>
      <c r="D32" s="86"/>
      <c r="E32" s="38" t="s">
        <v>53</v>
      </c>
      <c r="F32" s="38" t="s">
        <v>102</v>
      </c>
      <c r="G32" s="39" t="s">
        <v>54</v>
      </c>
      <c r="H32" s="28"/>
      <c r="I32" s="28"/>
      <c r="J32" s="28"/>
    </row>
    <row r="33" spans="1:14" s="25" customFormat="1" x14ac:dyDescent="0.35">
      <c r="B33" s="33">
        <v>1</v>
      </c>
      <c r="C33" s="87" t="s">
        <v>55</v>
      </c>
      <c r="D33" s="87"/>
      <c r="E33" s="28">
        <v>1</v>
      </c>
      <c r="F33" s="28">
        <v>584</v>
      </c>
      <c r="G33" s="34">
        <f>E33*F33</f>
        <v>584</v>
      </c>
      <c r="H33" s="28"/>
      <c r="I33" s="28"/>
      <c r="J33" s="28"/>
    </row>
    <row r="34" spans="1:14" s="25" customFormat="1" x14ac:dyDescent="0.35">
      <c r="B34" s="33">
        <v>2</v>
      </c>
      <c r="C34" s="88" t="s">
        <v>23</v>
      </c>
      <c r="D34" s="88"/>
      <c r="E34" s="12"/>
      <c r="F34" s="12"/>
      <c r="G34" s="34">
        <f>E34*F34</f>
        <v>0</v>
      </c>
      <c r="H34" s="28"/>
      <c r="I34" s="28"/>
      <c r="J34" s="28"/>
    </row>
    <row r="35" spans="1:14" x14ac:dyDescent="0.35">
      <c r="B35" s="33">
        <v>3</v>
      </c>
      <c r="C35" s="89" t="s">
        <v>56</v>
      </c>
      <c r="D35" s="89"/>
      <c r="E35" s="12"/>
      <c r="F35" s="12"/>
      <c r="G35" s="34">
        <f>E35*F35</f>
        <v>0</v>
      </c>
    </row>
    <row r="36" spans="1:14" s="40" customFormat="1" x14ac:dyDescent="0.35">
      <c r="B36" s="33">
        <v>4</v>
      </c>
      <c r="C36" s="89" t="s">
        <v>56</v>
      </c>
      <c r="D36" s="89"/>
      <c r="E36" s="12"/>
      <c r="F36" s="12"/>
      <c r="G36" s="34">
        <f t="shared" ref="G36:G38" si="0">E36*F36</f>
        <v>0</v>
      </c>
      <c r="H36" s="41"/>
      <c r="I36" s="41"/>
      <c r="J36" s="41"/>
    </row>
    <row r="37" spans="1:14" s="40" customFormat="1" x14ac:dyDescent="0.35">
      <c r="B37" s="33">
        <v>5</v>
      </c>
      <c r="C37" s="89" t="s">
        <v>56</v>
      </c>
      <c r="D37" s="89"/>
      <c r="E37" s="12"/>
      <c r="F37" s="12"/>
      <c r="G37" s="34">
        <f t="shared" si="0"/>
        <v>0</v>
      </c>
      <c r="H37" s="41"/>
      <c r="I37" s="41"/>
      <c r="J37" s="41"/>
    </row>
    <row r="38" spans="1:14" s="40" customFormat="1" x14ac:dyDescent="0.35">
      <c r="B38" s="33">
        <v>6</v>
      </c>
      <c r="C38" s="94" t="s">
        <v>56</v>
      </c>
      <c r="D38" s="94"/>
      <c r="E38" s="15"/>
      <c r="F38" s="15"/>
      <c r="G38" s="42">
        <f t="shared" si="0"/>
        <v>0</v>
      </c>
      <c r="H38" s="41"/>
      <c r="I38" s="41"/>
      <c r="J38" s="41"/>
    </row>
    <row r="39" spans="1:14" s="40" customFormat="1" x14ac:dyDescent="0.35">
      <c r="B39" s="33"/>
      <c r="C39" s="1"/>
      <c r="F39" s="41"/>
      <c r="G39" s="43"/>
      <c r="H39" s="41"/>
      <c r="I39" s="41"/>
      <c r="J39" s="41"/>
    </row>
    <row r="40" spans="1:14" s="40" customFormat="1" ht="15" thickBot="1" x14ac:dyDescent="0.4">
      <c r="C40" s="1"/>
      <c r="F40" s="35" t="s">
        <v>57</v>
      </c>
      <c r="G40" s="37">
        <f>SUM(G33:G39)</f>
        <v>584</v>
      </c>
      <c r="H40" s="41"/>
      <c r="I40" s="41"/>
      <c r="J40" s="41"/>
    </row>
    <row r="41" spans="1:14" s="40" customFormat="1" ht="15" thickTop="1" x14ac:dyDescent="0.35">
      <c r="B41" s="1"/>
      <c r="E41" s="41"/>
      <c r="F41" s="41"/>
      <c r="G41" s="41"/>
      <c r="H41" s="41"/>
      <c r="I41" s="41"/>
      <c r="J41" s="41"/>
    </row>
    <row r="42" spans="1:14" s="40" customFormat="1" x14ac:dyDescent="0.35">
      <c r="B42" s="1"/>
      <c r="D42" s="41"/>
      <c r="E42" s="41"/>
      <c r="F42" s="41"/>
      <c r="G42" s="41"/>
      <c r="H42" s="41"/>
      <c r="I42" s="41"/>
      <c r="J42" s="41"/>
    </row>
    <row r="43" spans="1:14" s="40" customFormat="1" ht="18.5" x14ac:dyDescent="0.45">
      <c r="A43" s="90" t="s">
        <v>14</v>
      </c>
      <c r="B43" s="90"/>
      <c r="C43" s="90"/>
      <c r="D43" s="90"/>
      <c r="E43" s="90"/>
      <c r="F43" s="90"/>
      <c r="G43" s="90"/>
      <c r="H43" s="90"/>
      <c r="I43" s="90"/>
      <c r="J43" s="41"/>
    </row>
    <row r="44" spans="1:14" s="40" customFormat="1" x14ac:dyDescent="0.35">
      <c r="B44" s="89" t="s">
        <v>58</v>
      </c>
      <c r="C44" s="89"/>
      <c r="D44" s="89"/>
      <c r="E44" s="89"/>
      <c r="F44" s="89"/>
      <c r="G44" s="89"/>
      <c r="H44" s="41"/>
      <c r="I44" s="41"/>
      <c r="J44" s="41"/>
    </row>
    <row r="45" spans="1:14" s="40" customFormat="1" x14ac:dyDescent="0.35">
      <c r="B45" s="1"/>
      <c r="D45" s="41"/>
      <c r="E45" s="41"/>
      <c r="F45" s="41"/>
      <c r="G45" s="41"/>
      <c r="H45" s="41"/>
      <c r="I45" s="41"/>
      <c r="J45" s="41"/>
    </row>
    <row r="46" spans="1:14" s="40" customFormat="1" ht="15.5" x14ac:dyDescent="0.35">
      <c r="B46" s="44" t="s">
        <v>66</v>
      </c>
      <c r="C46" s="45"/>
      <c r="D46" s="46"/>
      <c r="E46" s="46"/>
      <c r="F46" s="46"/>
      <c r="G46" s="46"/>
      <c r="H46" s="47"/>
      <c r="I46" s="46"/>
      <c r="J46" s="41"/>
    </row>
    <row r="47" spans="1:14" s="40" customFormat="1" ht="18.75" customHeight="1" x14ac:dyDescent="0.35">
      <c r="B47" s="28" t="s">
        <v>113</v>
      </c>
      <c r="C47" s="26"/>
      <c r="D47" s="48"/>
      <c r="E47" s="48"/>
      <c r="F47" s="48"/>
      <c r="G47" s="48"/>
      <c r="H47" s="48"/>
      <c r="I47" s="48"/>
      <c r="J47" s="48"/>
      <c r="K47" s="26"/>
      <c r="L47" s="26"/>
      <c r="M47" s="26"/>
      <c r="N47" s="26"/>
    </row>
    <row r="48" spans="1:14" s="40" customFormat="1" x14ac:dyDescent="0.35">
      <c r="B48" s="1" t="s">
        <v>112</v>
      </c>
      <c r="D48" s="41"/>
      <c r="E48" s="41"/>
      <c r="F48" s="41"/>
      <c r="G48" s="41"/>
      <c r="H48" s="41"/>
      <c r="I48" s="41"/>
      <c r="J48" s="41"/>
    </row>
    <row r="49" spans="2:10" s="40" customFormat="1" x14ac:dyDescent="0.35">
      <c r="B49" s="1"/>
      <c r="D49" s="41"/>
      <c r="E49" s="41"/>
      <c r="F49" s="41"/>
      <c r="G49" s="41"/>
      <c r="H49" s="41"/>
      <c r="I49" s="41"/>
      <c r="J49" s="41"/>
    </row>
    <row r="50" spans="2:10" s="40" customFormat="1" x14ac:dyDescent="0.35">
      <c r="C50" s="26"/>
      <c r="D50" s="38" t="s">
        <v>59</v>
      </c>
      <c r="E50" s="38" t="s">
        <v>60</v>
      </c>
      <c r="F50" s="39" t="s">
        <v>61</v>
      </c>
      <c r="G50" s="41"/>
      <c r="H50" s="41"/>
      <c r="I50" s="41"/>
      <c r="J50" s="41"/>
    </row>
    <row r="51" spans="2:10" s="40" customFormat="1" x14ac:dyDescent="0.35">
      <c r="C51" s="33">
        <v>1</v>
      </c>
      <c r="D51" s="1" t="s">
        <v>6</v>
      </c>
      <c r="E51" s="4"/>
      <c r="F51" s="49">
        <f>IF(E51="Exempt",0,0.0765)</f>
        <v>7.6499999999999999E-2</v>
      </c>
      <c r="G51" s="41"/>
      <c r="H51" s="41"/>
      <c r="I51" s="41"/>
      <c r="J51" s="41"/>
    </row>
    <row r="52" spans="2:10" s="40" customFormat="1" x14ac:dyDescent="0.35">
      <c r="C52" s="33">
        <v>2</v>
      </c>
      <c r="D52" s="1" t="s">
        <v>7</v>
      </c>
      <c r="E52" s="4"/>
      <c r="F52" s="49">
        <f>IF(E52="Exempt",0,0.006)</f>
        <v>6.0000000000000001E-3</v>
      </c>
      <c r="G52" s="41"/>
      <c r="H52" s="41"/>
      <c r="I52" s="41"/>
      <c r="J52" s="41"/>
    </row>
    <row r="53" spans="2:10" s="40" customFormat="1" x14ac:dyDescent="0.35">
      <c r="C53" s="33">
        <v>3</v>
      </c>
      <c r="D53" s="1" t="s">
        <v>8</v>
      </c>
      <c r="E53" s="4"/>
      <c r="F53" s="49">
        <f>IF(E53="Exempt",0,0.027)</f>
        <v>2.7E-2</v>
      </c>
      <c r="G53" s="50"/>
      <c r="H53" s="41"/>
      <c r="I53" s="41"/>
      <c r="J53" s="41"/>
    </row>
    <row r="54" spans="2:10" s="40" customFormat="1" x14ac:dyDescent="0.35">
      <c r="C54" s="33">
        <v>3</v>
      </c>
      <c r="D54" s="51" t="s">
        <v>65</v>
      </c>
      <c r="E54" s="78"/>
      <c r="F54" s="79">
        <v>0</v>
      </c>
      <c r="G54" s="52" t="s">
        <v>69</v>
      </c>
      <c r="H54" s="41"/>
      <c r="I54" s="41"/>
      <c r="J54" s="41"/>
    </row>
    <row r="55" spans="2:10" s="40" customFormat="1" x14ac:dyDescent="0.35">
      <c r="C55" s="1"/>
      <c r="E55" s="41"/>
      <c r="F55" s="53"/>
      <c r="G55" s="52" t="s">
        <v>68</v>
      </c>
      <c r="H55" s="41"/>
      <c r="I55" s="41"/>
      <c r="J55" s="41"/>
    </row>
    <row r="56" spans="2:10" ht="15" thickBot="1" x14ac:dyDescent="0.4">
      <c r="D56"/>
      <c r="E56" s="35" t="s">
        <v>64</v>
      </c>
      <c r="F56" s="54">
        <f>SUM(F51:F53)</f>
        <v>0.1095</v>
      </c>
    </row>
    <row r="57" spans="2:10" ht="15" thickTop="1" x14ac:dyDescent="0.35"/>
    <row r="59" spans="2:10" ht="15.5" x14ac:dyDescent="0.35">
      <c r="B59" s="44" t="s">
        <v>67</v>
      </c>
      <c r="C59" s="45"/>
      <c r="D59" s="46"/>
      <c r="E59" s="46"/>
      <c r="F59" s="46"/>
      <c r="G59" s="46"/>
      <c r="H59" s="47"/>
      <c r="I59" s="46"/>
    </row>
    <row r="60" spans="2:10" ht="37.15" customHeight="1" x14ac:dyDescent="0.35">
      <c r="B60" s="80" t="s">
        <v>109</v>
      </c>
      <c r="C60" s="80"/>
      <c r="D60" s="80"/>
      <c r="E60" s="80"/>
      <c r="F60" s="80"/>
      <c r="G60" s="80"/>
      <c r="H60" s="80"/>
      <c r="I60" s="80"/>
    </row>
    <row r="62" spans="2:10" s="25" customFormat="1" x14ac:dyDescent="0.35">
      <c r="D62" s="38" t="s">
        <v>52</v>
      </c>
      <c r="E62" s="38" t="s">
        <v>70</v>
      </c>
      <c r="F62" s="38" t="s">
        <v>71</v>
      </c>
      <c r="G62" s="39" t="s">
        <v>96</v>
      </c>
      <c r="H62" s="28"/>
      <c r="I62" s="28"/>
      <c r="J62" s="28"/>
    </row>
    <row r="63" spans="2:10" s="25" customFormat="1" x14ac:dyDescent="0.35">
      <c r="C63" s="33">
        <v>1</v>
      </c>
      <c r="D63" s="25" t="s">
        <v>2</v>
      </c>
      <c r="E63" s="12"/>
      <c r="F63" s="4"/>
      <c r="G63" s="34">
        <f>(E63*F63)+(E63*F63*$F$56)</f>
        <v>0</v>
      </c>
      <c r="H63" s="28"/>
      <c r="I63" s="28"/>
      <c r="J63" s="28"/>
    </row>
    <row r="64" spans="2:10" s="25" customFormat="1" x14ac:dyDescent="0.35">
      <c r="C64" s="33">
        <v>2</v>
      </c>
      <c r="D64" s="25" t="s">
        <v>2</v>
      </c>
      <c r="E64" s="12"/>
      <c r="F64" s="4"/>
      <c r="G64" s="34">
        <f>(E64*F64)+(E64*F64*$F$56)</f>
        <v>0</v>
      </c>
      <c r="H64" s="28"/>
      <c r="I64" s="28"/>
      <c r="J64" s="28"/>
    </row>
    <row r="65" spans="2:10" x14ac:dyDescent="0.35">
      <c r="C65" s="33">
        <v>3</v>
      </c>
      <c r="D65" s="25" t="s">
        <v>2</v>
      </c>
      <c r="E65" s="12"/>
      <c r="F65" s="4"/>
      <c r="G65" s="34">
        <f>(E65*F65)+(E65*F65*$F$56)</f>
        <v>0</v>
      </c>
    </row>
    <row r="66" spans="2:10" x14ac:dyDescent="0.35">
      <c r="C66" s="33">
        <v>4</v>
      </c>
      <c r="D66" s="55" t="s">
        <v>2</v>
      </c>
      <c r="E66" s="15"/>
      <c r="F66" s="18"/>
      <c r="G66" s="42">
        <f>(E66*F66)+(E66*F66*$F$56)</f>
        <v>0</v>
      </c>
    </row>
    <row r="67" spans="2:10" s="40" customFormat="1" x14ac:dyDescent="0.35">
      <c r="D67" s="1"/>
      <c r="H67" s="41"/>
      <c r="I67" s="41"/>
      <c r="J67" s="41"/>
    </row>
    <row r="68" spans="2:10" ht="15" thickBot="1" x14ac:dyDescent="0.4">
      <c r="D68" s="102" t="s">
        <v>115</v>
      </c>
      <c r="E68" s="104">
        <f>SUM(E63:E66)</f>
        <v>0</v>
      </c>
      <c r="G68" s="37">
        <f>SUM(G63:G66)</f>
        <v>0</v>
      </c>
    </row>
    <row r="69" spans="2:10" ht="15" thickTop="1" x14ac:dyDescent="0.35"/>
    <row r="70" spans="2:10" x14ac:dyDescent="0.35">
      <c r="D70"/>
    </row>
    <row r="71" spans="2:10" x14ac:dyDescent="0.35">
      <c r="C71" s="25"/>
      <c r="D71" s="38" t="s">
        <v>52</v>
      </c>
      <c r="E71" s="38" t="s">
        <v>70</v>
      </c>
      <c r="F71" s="56" t="s">
        <v>71</v>
      </c>
      <c r="G71" s="39" t="s">
        <v>96</v>
      </c>
    </row>
    <row r="72" spans="2:10" x14ac:dyDescent="0.35">
      <c r="C72" s="33">
        <v>1</v>
      </c>
      <c r="D72" s="25" t="s">
        <v>3</v>
      </c>
      <c r="E72" s="12"/>
      <c r="F72" s="4"/>
      <c r="G72" s="34">
        <f>(E72*F72)+(E72*F72*$F$56)</f>
        <v>0</v>
      </c>
    </row>
    <row r="73" spans="2:10" x14ac:dyDescent="0.35">
      <c r="C73" s="33">
        <v>2</v>
      </c>
      <c r="D73" s="25" t="s">
        <v>3</v>
      </c>
      <c r="E73" s="12"/>
      <c r="F73" s="4"/>
      <c r="G73" s="34">
        <f>(E73*F73)+(E73*F73*$F$56)</f>
        <v>0</v>
      </c>
    </row>
    <row r="74" spans="2:10" x14ac:dyDescent="0.35">
      <c r="C74" s="33">
        <v>3</v>
      </c>
      <c r="D74" s="25" t="s">
        <v>3</v>
      </c>
      <c r="E74" s="12"/>
      <c r="F74" s="4"/>
      <c r="G74" s="34">
        <f>(E74*F74)+(E74*F74*$F$56)</f>
        <v>0</v>
      </c>
    </row>
    <row r="75" spans="2:10" x14ac:dyDescent="0.35">
      <c r="C75" s="33">
        <v>4</v>
      </c>
      <c r="D75" s="55" t="s">
        <v>3</v>
      </c>
      <c r="E75" s="15"/>
      <c r="F75" s="18"/>
      <c r="G75" s="42">
        <f>(E75*F75)+(E75*F75*$F$56)</f>
        <v>0</v>
      </c>
    </row>
    <row r="76" spans="2:10" x14ac:dyDescent="0.35">
      <c r="C76" s="40"/>
      <c r="E76" s="40"/>
      <c r="F76" s="40"/>
      <c r="G76" s="40"/>
    </row>
    <row r="77" spans="2:10" ht="15" thickBot="1" x14ac:dyDescent="0.4">
      <c r="D77" s="103" t="s">
        <v>116</v>
      </c>
      <c r="E77" s="104">
        <f>SUM(E72:E75)</f>
        <v>0</v>
      </c>
      <c r="G77" s="37">
        <f>SUM(G72:G75)</f>
        <v>0</v>
      </c>
    </row>
    <row r="78" spans="2:10" ht="15" thickTop="1" x14ac:dyDescent="0.35"/>
    <row r="80" spans="2:10" ht="15.5" x14ac:dyDescent="0.35">
      <c r="B80" s="44" t="s">
        <v>72</v>
      </c>
      <c r="C80" s="45"/>
      <c r="D80" s="46"/>
      <c r="E80" s="46"/>
      <c r="F80" s="46"/>
      <c r="G80" s="46"/>
      <c r="H80" s="47"/>
      <c r="I80" s="47"/>
    </row>
    <row r="81" spans="1:10" s="25" customFormat="1" ht="34.15" customHeight="1" x14ac:dyDescent="0.35">
      <c r="B81" s="81" t="s">
        <v>110</v>
      </c>
      <c r="C81" s="81"/>
      <c r="D81" s="81"/>
      <c r="E81" s="81"/>
      <c r="F81" s="81"/>
      <c r="G81" s="81"/>
      <c r="H81" s="81"/>
      <c r="I81" s="81"/>
      <c r="J81" s="28"/>
    </row>
    <row r="82" spans="1:10" x14ac:dyDescent="0.35">
      <c r="B82" t="s">
        <v>77</v>
      </c>
      <c r="C82" s="40"/>
      <c r="D82" s="41"/>
      <c r="E82" s="41"/>
      <c r="F82" s="41"/>
      <c r="G82" s="41"/>
      <c r="I82"/>
    </row>
    <row r="83" spans="1:10" x14ac:dyDescent="0.35">
      <c r="B83" t="s">
        <v>78</v>
      </c>
      <c r="C83" s="40"/>
      <c r="D83" s="41"/>
      <c r="E83" s="41"/>
      <c r="F83" s="41"/>
      <c r="G83" s="41"/>
      <c r="I83"/>
    </row>
    <row r="84" spans="1:10" x14ac:dyDescent="0.35">
      <c r="B84" t="s">
        <v>80</v>
      </c>
      <c r="C84" s="40"/>
      <c r="D84" s="41"/>
      <c r="E84" s="41"/>
      <c r="F84" s="41"/>
      <c r="G84" s="41"/>
      <c r="I84"/>
    </row>
    <row r="85" spans="1:10" x14ac:dyDescent="0.35">
      <c r="B85" t="s">
        <v>79</v>
      </c>
      <c r="C85" s="40"/>
      <c r="D85" s="41"/>
      <c r="E85" s="41"/>
      <c r="F85" s="41"/>
      <c r="G85" s="41"/>
      <c r="I85"/>
    </row>
    <row r="86" spans="1:10" x14ac:dyDescent="0.35">
      <c r="B86" t="s">
        <v>81</v>
      </c>
      <c r="C86" s="40"/>
      <c r="D86" s="41"/>
      <c r="E86" s="41"/>
      <c r="F86" s="41"/>
      <c r="G86" s="41"/>
      <c r="I86"/>
    </row>
    <row r="87" spans="1:10" x14ac:dyDescent="0.35">
      <c r="B87" t="s">
        <v>82</v>
      </c>
    </row>
    <row r="89" spans="1:10" x14ac:dyDescent="0.35">
      <c r="G89"/>
      <c r="H89" s="57" t="s">
        <v>5</v>
      </c>
      <c r="I89" s="58">
        <f>G26-G40-G68-G77</f>
        <v>-584</v>
      </c>
    </row>
    <row r="90" spans="1:10" x14ac:dyDescent="0.35">
      <c r="F90" s="57"/>
    </row>
    <row r="92" spans="1:10" x14ac:dyDescent="0.35">
      <c r="B92" s="91" t="s">
        <v>47</v>
      </c>
      <c r="C92" s="91"/>
      <c r="D92" s="29" t="s">
        <v>48</v>
      </c>
      <c r="E92" s="30" t="s">
        <v>49</v>
      </c>
      <c r="F92" s="30" t="s">
        <v>74</v>
      </c>
      <c r="G92" s="30" t="s">
        <v>76</v>
      </c>
      <c r="H92" s="30" t="s">
        <v>92</v>
      </c>
      <c r="I92" s="30" t="s">
        <v>93</v>
      </c>
    </row>
    <row r="93" spans="1:10" x14ac:dyDescent="0.35">
      <c r="B93" s="100" t="s">
        <v>17</v>
      </c>
      <c r="C93" s="100"/>
      <c r="D93" s="59" t="s">
        <v>83</v>
      </c>
      <c r="E93" s="59" t="s">
        <v>85</v>
      </c>
      <c r="F93" s="60" t="s">
        <v>91</v>
      </c>
      <c r="G93" s="61" t="s">
        <v>87</v>
      </c>
      <c r="H93" s="59" t="s">
        <v>88</v>
      </c>
      <c r="I93" s="59" t="s">
        <v>94</v>
      </c>
    </row>
    <row r="94" spans="1:10" x14ac:dyDescent="0.35">
      <c r="B94" s="86" t="s">
        <v>84</v>
      </c>
      <c r="C94" s="86"/>
      <c r="D94" s="31" t="s">
        <v>73</v>
      </c>
      <c r="E94" s="31" t="s">
        <v>86</v>
      </c>
      <c r="F94" s="62" t="s">
        <v>90</v>
      </c>
      <c r="G94" s="31" t="s">
        <v>75</v>
      </c>
      <c r="H94" s="31" t="s">
        <v>89</v>
      </c>
      <c r="I94" s="31" t="s">
        <v>95</v>
      </c>
    </row>
    <row r="95" spans="1:10" x14ac:dyDescent="0.35">
      <c r="A95" s="33">
        <v>1</v>
      </c>
      <c r="B95" s="88">
        <f t="shared" ref="B95:B101" si="1">C18</f>
        <v>0</v>
      </c>
      <c r="C95" s="88"/>
      <c r="D95" s="63">
        <f t="shared" ref="D95:D101" si="2">(F18*4)/52</f>
        <v>0</v>
      </c>
      <c r="E95" s="20"/>
      <c r="F95" s="1" t="e">
        <f>VLOOKUP(B95,Reference!A2:B21,2,FALSE)</f>
        <v>#N/A</v>
      </c>
      <c r="G95" s="4"/>
      <c r="H95" s="19"/>
      <c r="I95" s="1">
        <f>((E95*G95)+(_xlfn.IFS(E95&gt;40,(E95-40)*(G95*0.5),E95&lt;40,0))+($F$56*(E95*G95)+(_xlfn.IFS(E95&gt;40,(E95-40)*(G95*0.5),E95&lt;40,0))))*52</f>
        <v>0</v>
      </c>
    </row>
    <row r="96" spans="1:10" x14ac:dyDescent="0.35">
      <c r="A96" s="33">
        <v>2</v>
      </c>
      <c r="B96" s="88">
        <f t="shared" si="1"/>
        <v>0</v>
      </c>
      <c r="C96" s="88"/>
      <c r="D96" s="63">
        <f t="shared" si="2"/>
        <v>0</v>
      </c>
      <c r="E96" s="20"/>
      <c r="F96" s="1" t="e">
        <f>VLOOKUP(B96,Reference!A3:B22,2,FALSE)</f>
        <v>#N/A</v>
      </c>
      <c r="G96" s="4"/>
      <c r="H96" s="19"/>
      <c r="I96" s="1">
        <f t="shared" ref="I96:I101" si="3">((E96*G96)+(_xlfn.IFS(E96&gt;40,(E96-40)*(G96*0.5),E96&lt;40,0))+($F$56*(E96*G96)+(_xlfn.IFS(E96&gt;40,(E96-40)*(G96*0.5),E96&lt;40,0))))*52</f>
        <v>0</v>
      </c>
    </row>
    <row r="97" spans="1:11" x14ac:dyDescent="0.35">
      <c r="A97" s="33">
        <v>3</v>
      </c>
      <c r="B97" s="88">
        <f t="shared" si="1"/>
        <v>0</v>
      </c>
      <c r="C97" s="88"/>
      <c r="D97" s="63">
        <f t="shared" si="2"/>
        <v>0</v>
      </c>
      <c r="E97" s="20"/>
      <c r="F97" s="1" t="e">
        <f>VLOOKUP(B97,Reference!A4:B23,2,FALSE)</f>
        <v>#N/A</v>
      </c>
      <c r="G97" s="4"/>
      <c r="H97" s="19"/>
      <c r="I97" s="1">
        <f t="shared" si="3"/>
        <v>0</v>
      </c>
    </row>
    <row r="98" spans="1:11" x14ac:dyDescent="0.35">
      <c r="A98" s="33">
        <v>4</v>
      </c>
      <c r="B98" s="88">
        <f t="shared" si="1"/>
        <v>0</v>
      </c>
      <c r="C98" s="88"/>
      <c r="D98" s="63">
        <f t="shared" si="2"/>
        <v>0</v>
      </c>
      <c r="E98" s="20"/>
      <c r="F98" s="1" t="e">
        <f>VLOOKUP(B98,Reference!A5:B24,2,FALSE)</f>
        <v>#N/A</v>
      </c>
      <c r="G98" s="4"/>
      <c r="H98" s="19"/>
      <c r="I98" s="1">
        <f t="shared" si="3"/>
        <v>0</v>
      </c>
    </row>
    <row r="99" spans="1:11" x14ac:dyDescent="0.35">
      <c r="A99" s="33">
        <v>5</v>
      </c>
      <c r="B99" s="88">
        <f t="shared" si="1"/>
        <v>0</v>
      </c>
      <c r="C99" s="88"/>
      <c r="D99" s="63">
        <f t="shared" si="2"/>
        <v>0</v>
      </c>
      <c r="E99" s="20"/>
      <c r="F99" s="1" t="e">
        <f>VLOOKUP(B99,Reference!A6:B25,2,FALSE)</f>
        <v>#N/A</v>
      </c>
      <c r="G99" s="4"/>
      <c r="H99" s="19"/>
      <c r="I99" s="1">
        <f t="shared" si="3"/>
        <v>0</v>
      </c>
    </row>
    <row r="100" spans="1:11" x14ac:dyDescent="0.35">
      <c r="A100" s="33">
        <v>6</v>
      </c>
      <c r="B100" s="88">
        <f t="shared" si="1"/>
        <v>0</v>
      </c>
      <c r="C100" s="88"/>
      <c r="D100" s="63">
        <f t="shared" si="2"/>
        <v>0</v>
      </c>
      <c r="E100" s="4"/>
      <c r="F100" s="1" t="e">
        <f>VLOOKUP(B100,Reference!A7:B26,2,FALSE)</f>
        <v>#N/A</v>
      </c>
      <c r="G100" s="4"/>
      <c r="H100" s="19"/>
      <c r="I100" s="1">
        <f t="shared" si="3"/>
        <v>0</v>
      </c>
    </row>
    <row r="101" spans="1:11" s="40" customFormat="1" x14ac:dyDescent="0.35">
      <c r="A101" s="33">
        <v>7</v>
      </c>
      <c r="B101" s="99">
        <f t="shared" si="1"/>
        <v>0</v>
      </c>
      <c r="C101" s="99"/>
      <c r="D101" s="64">
        <f t="shared" si="2"/>
        <v>0</v>
      </c>
      <c r="E101" s="18"/>
      <c r="F101" s="65" t="e">
        <f>VLOOKUP(B101,Reference!A8:B27,2,FALSE)</f>
        <v>#N/A</v>
      </c>
      <c r="G101" s="18"/>
      <c r="H101" s="21"/>
      <c r="I101" s="65">
        <f t="shared" si="3"/>
        <v>0</v>
      </c>
      <c r="J101" s="1"/>
    </row>
    <row r="102" spans="1:11" x14ac:dyDescent="0.35">
      <c r="G102" s="66"/>
      <c r="H102" s="67" t="s">
        <v>9</v>
      </c>
      <c r="I102" s="68">
        <f>SUM(I95:I101)</f>
        <v>0</v>
      </c>
      <c r="K102" s="1"/>
    </row>
    <row r="103" spans="1:11" x14ac:dyDescent="0.35">
      <c r="I103"/>
      <c r="K103" s="1"/>
    </row>
    <row r="104" spans="1:11" x14ac:dyDescent="0.35">
      <c r="I104"/>
      <c r="K104" s="1"/>
    </row>
    <row r="105" spans="1:11" x14ac:dyDescent="0.35">
      <c r="H105" s="57" t="s">
        <v>97</v>
      </c>
      <c r="I105" s="58">
        <f>I89-I102</f>
        <v>-584</v>
      </c>
    </row>
    <row r="108" spans="1:11" s="40" customFormat="1" ht="18.5" x14ac:dyDescent="0.45">
      <c r="A108" s="90" t="s">
        <v>16</v>
      </c>
      <c r="B108" s="90"/>
      <c r="C108" s="90"/>
      <c r="D108" s="90"/>
      <c r="E108" s="90"/>
      <c r="F108" s="90"/>
      <c r="G108" s="90"/>
      <c r="H108" s="90"/>
      <c r="I108" s="90"/>
      <c r="J108" s="41"/>
    </row>
    <row r="111" spans="1:11" x14ac:dyDescent="0.35">
      <c r="B111" s="69" t="s">
        <v>98</v>
      </c>
      <c r="C111" s="70" t="s">
        <v>25</v>
      </c>
      <c r="D111" s="70"/>
      <c r="E111" s="71" t="s">
        <v>100</v>
      </c>
      <c r="F111" s="71" t="s">
        <v>114</v>
      </c>
    </row>
    <row r="112" spans="1:11" x14ac:dyDescent="0.35">
      <c r="B112" s="96" t="s">
        <v>99</v>
      </c>
      <c r="C112" s="95">
        <f>B95</f>
        <v>0</v>
      </c>
      <c r="D112" s="95"/>
      <c r="E112" s="72">
        <f>I95</f>
        <v>0</v>
      </c>
      <c r="F112" s="72">
        <f>E95</f>
        <v>0</v>
      </c>
    </row>
    <row r="113" spans="1:10" x14ac:dyDescent="0.35">
      <c r="B113" s="96"/>
      <c r="C113" s="95">
        <f>B96</f>
        <v>0</v>
      </c>
      <c r="D113" s="95"/>
      <c r="E113" s="72">
        <f t="shared" ref="E113:E118" si="4">I96</f>
        <v>0</v>
      </c>
      <c r="F113" s="72">
        <f t="shared" ref="F113:F118" si="5">E96</f>
        <v>0</v>
      </c>
    </row>
    <row r="114" spans="1:10" x14ac:dyDescent="0.35">
      <c r="B114" s="96"/>
      <c r="C114" s="95">
        <f t="shared" ref="C114:C118" si="6">B97</f>
        <v>0</v>
      </c>
      <c r="D114" s="95"/>
      <c r="E114" s="72">
        <f t="shared" si="4"/>
        <v>0</v>
      </c>
      <c r="F114" s="72">
        <f t="shared" si="5"/>
        <v>0</v>
      </c>
    </row>
    <row r="115" spans="1:10" x14ac:dyDescent="0.35">
      <c r="B115" s="96"/>
      <c r="C115" s="95">
        <f t="shared" si="6"/>
        <v>0</v>
      </c>
      <c r="D115" s="95"/>
      <c r="E115" s="72">
        <f t="shared" si="4"/>
        <v>0</v>
      </c>
      <c r="F115" s="72">
        <f t="shared" si="5"/>
        <v>0</v>
      </c>
    </row>
    <row r="116" spans="1:10" x14ac:dyDescent="0.35">
      <c r="B116" s="96"/>
      <c r="C116" s="95">
        <f t="shared" si="6"/>
        <v>0</v>
      </c>
      <c r="D116" s="95"/>
      <c r="E116" s="72">
        <f t="shared" si="4"/>
        <v>0</v>
      </c>
      <c r="F116" s="72">
        <f t="shared" si="5"/>
        <v>0</v>
      </c>
    </row>
    <row r="117" spans="1:10" x14ac:dyDescent="0.35">
      <c r="B117" s="96"/>
      <c r="C117" s="95">
        <f t="shared" si="6"/>
        <v>0</v>
      </c>
      <c r="D117" s="95"/>
      <c r="E117" s="72">
        <f t="shared" si="4"/>
        <v>0</v>
      </c>
      <c r="F117" s="72">
        <f t="shared" si="5"/>
        <v>0</v>
      </c>
    </row>
    <row r="118" spans="1:10" x14ac:dyDescent="0.35">
      <c r="B118" s="96"/>
      <c r="C118" s="95">
        <f t="shared" si="6"/>
        <v>0</v>
      </c>
      <c r="D118" s="95"/>
      <c r="E118" s="72">
        <f t="shared" si="4"/>
        <v>0</v>
      </c>
      <c r="F118" s="72">
        <f t="shared" si="5"/>
        <v>0</v>
      </c>
    </row>
    <row r="119" spans="1:10" x14ac:dyDescent="0.35">
      <c r="B119" s="97" t="s">
        <v>4</v>
      </c>
      <c r="C119" s="98" t="str">
        <f>D63</f>
        <v>Paid Time Off</v>
      </c>
      <c r="D119" s="98"/>
      <c r="E119" s="73">
        <f>G68</f>
        <v>0</v>
      </c>
      <c r="F119" s="73">
        <f>E68</f>
        <v>0</v>
      </c>
    </row>
    <row r="120" spans="1:10" x14ac:dyDescent="0.35">
      <c r="B120" s="97"/>
      <c r="C120" s="98" t="str">
        <f>D72</f>
        <v>Training</v>
      </c>
      <c r="D120" s="98"/>
      <c r="E120" s="73">
        <f>G77</f>
        <v>0</v>
      </c>
      <c r="F120" s="73">
        <f>E77</f>
        <v>0</v>
      </c>
    </row>
    <row r="121" spans="1:10" x14ac:dyDescent="0.35">
      <c r="B121" s="101" t="s">
        <v>101</v>
      </c>
      <c r="C121" s="95" t="str">
        <f>C34</f>
        <v>Mileage</v>
      </c>
      <c r="D121" s="95"/>
      <c r="E121" s="72">
        <f>G34</f>
        <v>0</v>
      </c>
      <c r="F121" s="72">
        <f>F34</f>
        <v>0</v>
      </c>
    </row>
    <row r="122" spans="1:10" x14ac:dyDescent="0.35">
      <c r="B122" s="101"/>
      <c r="C122" s="95" t="str">
        <f t="shared" ref="C122:C124" si="7">C35</f>
        <v>&lt;enter CLS activity&gt;</v>
      </c>
      <c r="D122" s="95"/>
      <c r="E122" s="72">
        <f t="shared" ref="E122:E124" si="8">G35</f>
        <v>0</v>
      </c>
      <c r="F122" s="72">
        <f t="shared" ref="F122:F124" si="9">F35</f>
        <v>0</v>
      </c>
    </row>
    <row r="123" spans="1:10" x14ac:dyDescent="0.35">
      <c r="B123" s="101"/>
      <c r="C123" s="95" t="str">
        <f t="shared" si="7"/>
        <v>&lt;enter CLS activity&gt;</v>
      </c>
      <c r="D123" s="95"/>
      <c r="E123" s="72">
        <f t="shared" si="8"/>
        <v>0</v>
      </c>
      <c r="F123" s="72">
        <f t="shared" si="9"/>
        <v>0</v>
      </c>
    </row>
    <row r="124" spans="1:10" x14ac:dyDescent="0.35">
      <c r="B124" s="101"/>
      <c r="C124" s="95" t="str">
        <f t="shared" si="7"/>
        <v>&lt;enter CLS activity&gt;</v>
      </c>
      <c r="D124" s="95"/>
      <c r="E124" s="72">
        <f t="shared" si="8"/>
        <v>0</v>
      </c>
      <c r="F124" s="72">
        <f t="shared" si="9"/>
        <v>0</v>
      </c>
      <c r="I124" s="74"/>
    </row>
    <row r="125" spans="1:10" x14ac:dyDescent="0.35">
      <c r="B125" s="75"/>
      <c r="C125" s="76"/>
      <c r="D125" s="76"/>
      <c r="I125" s="74"/>
    </row>
    <row r="127" spans="1:10" s="40" customFormat="1" ht="18.5" x14ac:dyDescent="0.45">
      <c r="A127" s="90" t="s">
        <v>15</v>
      </c>
      <c r="B127" s="90"/>
      <c r="C127" s="90"/>
      <c r="D127" s="90"/>
      <c r="E127" s="90"/>
      <c r="F127" s="90"/>
      <c r="G127" s="90"/>
      <c r="H127" s="90"/>
      <c r="I127" s="90"/>
      <c r="J127" s="41"/>
    </row>
    <row r="128" spans="1:10" x14ac:dyDescent="0.35">
      <c r="B128" s="25" t="s">
        <v>103</v>
      </c>
    </row>
    <row r="129" spans="2:4" x14ac:dyDescent="0.35">
      <c r="B129" t="s">
        <v>104</v>
      </c>
    </row>
    <row r="130" spans="2:4" x14ac:dyDescent="0.35">
      <c r="B130" t="s">
        <v>105</v>
      </c>
    </row>
    <row r="132" spans="2:4" ht="17" x14ac:dyDescent="0.4">
      <c r="D132" s="77" t="s">
        <v>106</v>
      </c>
    </row>
  </sheetData>
  <sheetProtection algorithmName="SHA-512" hashValue="dlznW2qG6AJLoGLyLVE6gQkwS2stinoznBv4ib9o3UQ6bXDTlZyBddPhhmZRGPNqJzqRc5wKEKJWScYmkRck2A==" saltValue="R4Nkl7oqZHDlaFFJR32uOA==" spinCount="100000" sheet="1" objects="1" scenarios="1"/>
  <mergeCells count="55">
    <mergeCell ref="C123:D123"/>
    <mergeCell ref="A43:I43"/>
    <mergeCell ref="A108:I108"/>
    <mergeCell ref="B100:C100"/>
    <mergeCell ref="B101:C101"/>
    <mergeCell ref="B94:C94"/>
    <mergeCell ref="B93:C93"/>
    <mergeCell ref="B92:C92"/>
    <mergeCell ref="B95:C95"/>
    <mergeCell ref="B96:C96"/>
    <mergeCell ref="B97:C97"/>
    <mergeCell ref="B98:C98"/>
    <mergeCell ref="B99:C99"/>
    <mergeCell ref="A127:I127"/>
    <mergeCell ref="C112:D112"/>
    <mergeCell ref="C113:D113"/>
    <mergeCell ref="C114:D114"/>
    <mergeCell ref="C115:D115"/>
    <mergeCell ref="C116:D116"/>
    <mergeCell ref="C117:D117"/>
    <mergeCell ref="C118:D118"/>
    <mergeCell ref="B112:B118"/>
    <mergeCell ref="B119:B120"/>
    <mergeCell ref="B121:B124"/>
    <mergeCell ref="C124:D124"/>
    <mergeCell ref="C119:D119"/>
    <mergeCell ref="C120:D120"/>
    <mergeCell ref="C121:D121"/>
    <mergeCell ref="C122:D122"/>
    <mergeCell ref="C23:E23"/>
    <mergeCell ref="C24:E24"/>
    <mergeCell ref="C37:D37"/>
    <mergeCell ref="C38:D38"/>
    <mergeCell ref="B30:I30"/>
    <mergeCell ref="C18:E18"/>
    <mergeCell ref="C19:E19"/>
    <mergeCell ref="C20:E20"/>
    <mergeCell ref="C21:E21"/>
    <mergeCell ref="C22:E22"/>
    <mergeCell ref="B60:I60"/>
    <mergeCell ref="B81:I81"/>
    <mergeCell ref="B5:F5"/>
    <mergeCell ref="A1:C1"/>
    <mergeCell ref="A3:D3"/>
    <mergeCell ref="B14:I14"/>
    <mergeCell ref="C32:D32"/>
    <mergeCell ref="C33:D33"/>
    <mergeCell ref="C34:D34"/>
    <mergeCell ref="C35:D35"/>
    <mergeCell ref="C36:D36"/>
    <mergeCell ref="B44:G44"/>
    <mergeCell ref="A13:I13"/>
    <mergeCell ref="A29:I29"/>
    <mergeCell ref="C16:E16"/>
    <mergeCell ref="C17:E17"/>
  </mergeCells>
  <conditionalFormatting sqref="F63:F66 F72:F75">
    <cfRule type="cellIs" dxfId="2" priority="6" operator="lessThan">
      <formula>10.33</formula>
    </cfRule>
  </conditionalFormatting>
  <conditionalFormatting sqref="G95">
    <cfRule type="expression" dxfId="1" priority="9">
      <formula>($G$95+($G$95*$F$56))&gt;$F$95</formula>
    </cfRule>
  </conditionalFormatting>
  <conditionalFormatting sqref="G95:G101">
    <cfRule type="cellIs" dxfId="0" priority="5" operator="lessThan">
      <formula>10.33</formula>
    </cfRule>
  </conditionalFormatting>
  <pageMargins left="0.7" right="0.7" top="0.75" bottom="0.75" header="0.3" footer="0.3"/>
  <pageSetup orientation="portrait" r:id="rId1"/>
  <headerFooter>
    <oddHeader>&amp;L&amp;G</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1B5432C3-F1AF-446F-8EE3-B2D4D456DE25}">
          <x14:formula1>
            <xm:f>Reference!$A$2:$A$21</xm:f>
          </x14:formula1>
          <xm:sqref>C18:C24</xm:sqref>
        </x14:dataValidation>
        <x14:dataValidation type="list" allowBlank="1" showInputMessage="1" showErrorMessage="1" xr:uid="{151D0E4A-CC7F-41EF-9565-BCEF6F58C202}">
          <x14:formula1>
            <xm:f>Reference!$A$54:$A$55</xm:f>
          </x14:formula1>
          <xm:sqref>E51:E54 H95:H101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B8D5-A662-470C-A652-2A0E836746ED}">
  <dimension ref="A1:B55"/>
  <sheetViews>
    <sheetView workbookViewId="0">
      <selection activeCell="B12" sqref="B12"/>
    </sheetView>
  </sheetViews>
  <sheetFormatPr defaultRowHeight="14.5" x14ac:dyDescent="0.35"/>
  <cols>
    <col min="1" max="1" width="53.26953125" bestFit="1" customWidth="1"/>
    <col min="2" max="2" width="22.54296875" style="1" customWidth="1"/>
  </cols>
  <sheetData>
    <row r="1" spans="1:2" ht="26" x14ac:dyDescent="0.35">
      <c r="A1" s="7" t="s">
        <v>46</v>
      </c>
      <c r="B1" s="9" t="s">
        <v>24</v>
      </c>
    </row>
    <row r="2" spans="1:2" x14ac:dyDescent="0.35">
      <c r="A2" s="8" t="s">
        <v>26</v>
      </c>
      <c r="B2" s="10">
        <v>31.6</v>
      </c>
    </row>
    <row r="3" spans="1:2" x14ac:dyDescent="0.35">
      <c r="A3" s="8" t="s">
        <v>27</v>
      </c>
      <c r="B3" s="10">
        <v>47.6</v>
      </c>
    </row>
    <row r="4" spans="1:2" x14ac:dyDescent="0.35">
      <c r="A4" s="8" t="s">
        <v>28</v>
      </c>
      <c r="B4" s="10">
        <v>16.84</v>
      </c>
    </row>
    <row r="5" spans="1:2" x14ac:dyDescent="0.35">
      <c r="A5" s="8" t="s">
        <v>29</v>
      </c>
      <c r="B5" s="10">
        <v>24.36</v>
      </c>
    </row>
    <row r="6" spans="1:2" x14ac:dyDescent="0.35">
      <c r="A6" s="8" t="s">
        <v>30</v>
      </c>
      <c r="B6" s="10">
        <v>31.6</v>
      </c>
    </row>
    <row r="7" spans="1:2" x14ac:dyDescent="0.35">
      <c r="A7" s="8" t="s">
        <v>31</v>
      </c>
      <c r="B7" s="10">
        <v>47.6</v>
      </c>
    </row>
    <row r="8" spans="1:2" x14ac:dyDescent="0.35">
      <c r="A8" s="8" t="s">
        <v>32</v>
      </c>
      <c r="B8" s="10">
        <v>16.84</v>
      </c>
    </row>
    <row r="9" spans="1:2" x14ac:dyDescent="0.35">
      <c r="A9" s="8" t="s">
        <v>33</v>
      </c>
      <c r="B9" s="10">
        <v>24.36</v>
      </c>
    </row>
    <row r="10" spans="1:2" x14ac:dyDescent="0.35">
      <c r="A10" s="2" t="s">
        <v>34</v>
      </c>
      <c r="B10" s="11">
        <v>31.6</v>
      </c>
    </row>
    <row r="11" spans="1:2" x14ac:dyDescent="0.35">
      <c r="A11" s="2" t="s">
        <v>35</v>
      </c>
      <c r="B11" s="11">
        <v>47.6</v>
      </c>
    </row>
    <row r="12" spans="1:2" x14ac:dyDescent="0.35">
      <c r="A12" s="2" t="s">
        <v>36</v>
      </c>
      <c r="B12" s="11">
        <v>16.84</v>
      </c>
    </row>
    <row r="13" spans="1:2" x14ac:dyDescent="0.35">
      <c r="A13" s="2" t="s">
        <v>37</v>
      </c>
      <c r="B13" s="11">
        <v>24.36</v>
      </c>
    </row>
    <row r="14" spans="1:2" x14ac:dyDescent="0.35">
      <c r="A14" s="8" t="s">
        <v>38</v>
      </c>
      <c r="B14" s="10">
        <v>29.56</v>
      </c>
    </row>
    <row r="15" spans="1:2" x14ac:dyDescent="0.35">
      <c r="A15" s="8" t="s">
        <v>39</v>
      </c>
      <c r="B15" s="10">
        <v>42.56</v>
      </c>
    </row>
    <row r="16" spans="1:2" x14ac:dyDescent="0.35">
      <c r="A16" s="8" t="s">
        <v>40</v>
      </c>
      <c r="B16" s="10">
        <v>29.56</v>
      </c>
    </row>
    <row r="17" spans="1:2" x14ac:dyDescent="0.35">
      <c r="A17" s="8" t="s">
        <v>41</v>
      </c>
      <c r="B17" s="10">
        <v>42.56</v>
      </c>
    </row>
    <row r="18" spans="1:2" x14ac:dyDescent="0.35">
      <c r="A18" s="8" t="s">
        <v>42</v>
      </c>
      <c r="B18" s="10">
        <v>15.8</v>
      </c>
    </row>
    <row r="19" spans="1:2" x14ac:dyDescent="0.35">
      <c r="A19" s="8" t="s">
        <v>43</v>
      </c>
      <c r="B19" s="10">
        <v>15.8</v>
      </c>
    </row>
    <row r="20" spans="1:2" x14ac:dyDescent="0.35">
      <c r="A20" s="8" t="s">
        <v>44</v>
      </c>
      <c r="B20" s="10">
        <v>22.8</v>
      </c>
    </row>
    <row r="21" spans="1:2" x14ac:dyDescent="0.35">
      <c r="A21" s="8" t="s">
        <v>45</v>
      </c>
      <c r="B21" s="10">
        <v>22.8</v>
      </c>
    </row>
    <row r="22" spans="1:2" x14ac:dyDescent="0.35">
      <c r="A22" s="2"/>
      <c r="B22" s="11" t="s">
        <v>22</v>
      </c>
    </row>
    <row r="23" spans="1:2" x14ac:dyDescent="0.35">
      <c r="A23" s="2"/>
      <c r="B23" s="11" t="s">
        <v>22</v>
      </c>
    </row>
    <row r="24" spans="1:2" x14ac:dyDescent="0.35">
      <c r="A24" s="2"/>
      <c r="B24" s="11" t="s">
        <v>22</v>
      </c>
    </row>
    <row r="25" spans="1:2" x14ac:dyDescent="0.35">
      <c r="A25" s="2"/>
      <c r="B25" s="11" t="s">
        <v>22</v>
      </c>
    </row>
    <row r="26" spans="1:2" x14ac:dyDescent="0.35">
      <c r="A26" s="2"/>
      <c r="B26" s="11" t="s">
        <v>22</v>
      </c>
    </row>
    <row r="27" spans="1:2" x14ac:dyDescent="0.35">
      <c r="A27" s="2"/>
      <c r="B27" s="11"/>
    </row>
    <row r="54" spans="1:1" x14ac:dyDescent="0.35">
      <c r="A54" t="s">
        <v>62</v>
      </c>
    </row>
    <row r="55" spans="1:1" x14ac:dyDescent="0.35">
      <c r="A55" t="s">
        <v>63</v>
      </c>
    </row>
  </sheetData>
  <sheetProtection algorithmName="SHA-512" hashValue="pMr1/mEqd3AURm26iWtPhSz8MOll/j33X9UgTjcYgIXLKErRXV2oqNRCjuXMa6Ka/oR9+1jVu4tvfgsUgRF6vw==" saltValue="UYut1ycDJyvVY6M0kXvwp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89485CEF030B4C81914B3837DC4DBC" ma:contentTypeVersion="18" ma:contentTypeDescription="Create a new document." ma:contentTypeScope="" ma:versionID="6930e2946d654b14922206d65cf59640">
  <xsd:schema xmlns:xsd="http://www.w3.org/2001/XMLSchema" xmlns:xs="http://www.w3.org/2001/XMLSchema" xmlns:p="http://schemas.microsoft.com/office/2006/metadata/properties" xmlns:ns2="7ab3e615-28db-4253-8003-7411a8bc1391" xmlns:ns3="7abd7b6d-f41b-462e-923b-7dad0315c2e4" targetNamespace="http://schemas.microsoft.com/office/2006/metadata/properties" ma:root="true" ma:fieldsID="2d361fe67c7c31a53042115f8c9f2be1" ns2:_="" ns3:_="">
    <xsd:import namespace="7ab3e615-28db-4253-8003-7411a8bc1391"/>
    <xsd:import namespace="7abd7b6d-f41b-462e-923b-7dad0315c2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b3e615-28db-4253-8003-7411a8bc13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aa1c8a5-8b02-453e-86fa-775f39c87dd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bd7b6d-f41b-462e-923b-7dad0315c2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5f1cc44d-d3da-4353-9465-efe1914de192}" ma:internalName="TaxCatchAll" ma:showField="CatchAllData" ma:web="7abd7b6d-f41b-462e-923b-7dad0315c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b3e615-28db-4253-8003-7411a8bc1391">
      <Terms xmlns="http://schemas.microsoft.com/office/infopath/2007/PartnerControls"/>
    </lcf76f155ced4ddcb4097134ff3c332f>
    <TaxCatchAll xmlns="7abd7b6d-f41b-462e-923b-7dad0315c2e4" xsi:nil="true"/>
    <SharedWithUsers xmlns="7abd7b6d-f41b-462e-923b-7dad0315c2e4">
      <UserInfo>
        <DisplayName>Alicia Paladino</DisplayName>
        <AccountId>31</AccountId>
        <AccountType/>
      </UserInfo>
      <UserInfo>
        <DisplayName>Logan Smith</DisplayName>
        <AccountId>15</AccountId>
        <AccountType/>
      </UserInfo>
      <UserInfo>
        <DisplayName>Kady Predota</DisplayName>
        <AccountId>6</AccountId>
        <AccountType/>
      </UserInfo>
      <UserInfo>
        <DisplayName>Heather Nash</DisplayName>
        <AccountId>27</AccountId>
        <AccountType/>
      </UserInfo>
      <UserInfo>
        <DisplayName>Erika Swanson</DisplayName>
        <AccountId>101</AccountId>
        <AccountType/>
      </UserInfo>
      <UserInfo>
        <DisplayName>Taylor Johnson</DisplayName>
        <AccountId>36</AccountId>
        <AccountType/>
      </UserInfo>
    </SharedWithUsers>
  </documentManagement>
</p:properties>
</file>

<file path=customXml/itemProps1.xml><?xml version="1.0" encoding="utf-8"?>
<ds:datastoreItem xmlns:ds="http://schemas.openxmlformats.org/officeDocument/2006/customXml" ds:itemID="{36185ADA-0CC1-4231-8AC7-86D85C239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b3e615-28db-4253-8003-7411a8bc1391"/>
    <ds:schemaRef ds:uri="7abd7b6d-f41b-462e-923b-7dad0315c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2B69E3-4D20-4581-A7DF-D5BD1BB645D8}">
  <ds:schemaRefs>
    <ds:schemaRef ds:uri="http://schemas.microsoft.com/sharepoint/v3/contenttype/forms"/>
  </ds:schemaRefs>
</ds:datastoreItem>
</file>

<file path=customXml/itemProps3.xml><?xml version="1.0" encoding="utf-8"?>
<ds:datastoreItem xmlns:ds="http://schemas.openxmlformats.org/officeDocument/2006/customXml" ds:itemID="{9FFDFFC1-06EB-478A-ABDA-CA6FCB38A017}">
  <ds:schemaRefs>
    <ds:schemaRef ds:uri="http://schemas.microsoft.com/office/2006/metadata/properties"/>
    <ds:schemaRef ds:uri="http://schemas.microsoft.com/office/infopath/2007/PartnerControls"/>
    <ds:schemaRef ds:uri="7ab3e615-28db-4253-8003-7411a8bc1391"/>
    <ds:schemaRef ds:uri="7abd7b6d-f41b-462e-923b-7dad0315c2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Kady Predota</dc:creator>
  <cp:keywords/>
  <dc:description/>
  <cp:lastModifiedBy>Alicia Paladino</cp:lastModifiedBy>
  <cp:revision/>
  <dcterms:created xsi:type="dcterms:W3CDTF">2024-03-06T14:02:21Z</dcterms:created>
  <dcterms:modified xsi:type="dcterms:W3CDTF">2024-04-23T12:40:58Z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0x0101005589485CEF030B4C81914B3837DC4DBC</vt:lpwstr>
  </property>
  <property fmtid="{D5CDD505-2E9C-101B-9397-08002B2CF9AE}" pid="3" name="MediaServiceImageTags">
    <vt:lpwstr/>
  </property>
</Properties>
</file>